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5865" tabRatio="960" activeTab="3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xlnm.Print_Area" localSheetId="3">'Cash Flow'!$A$1:$D$98</definedName>
  </definedNames>
  <calcPr fullCalcOnLoad="1"/>
</workbook>
</file>

<file path=xl/sharedStrings.xml><?xml version="1.0" encoding="utf-8"?>
<sst xmlns="http://schemas.openxmlformats.org/spreadsheetml/2006/main" count="285" uniqueCount="226">
  <si>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</si>
  <si>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</si>
  <si>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</si>
  <si>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</si>
  <si>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</si>
  <si>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</si>
  <si>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Revenue</t>
  </si>
  <si>
    <t>Distribution costs</t>
  </si>
  <si>
    <t>RM</t>
  </si>
  <si>
    <t>CURRENT</t>
  </si>
  <si>
    <t>QUARTER</t>
  </si>
  <si>
    <t xml:space="preserve">Profit/(Loss) for the period </t>
  </si>
  <si>
    <t>Share</t>
  </si>
  <si>
    <t>Capital</t>
  </si>
  <si>
    <t>Accumulated</t>
  </si>
  <si>
    <t>Loss</t>
  </si>
  <si>
    <t>Total</t>
  </si>
  <si>
    <t>CONDENSED CONSOLIDATED STATEMENTS OF CHANGES IN EQUITY</t>
  </si>
  <si>
    <t>Changes in working capital</t>
  </si>
  <si>
    <t>Net Change in Cash &amp; Cash Equivalents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</si>
  <si>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</si>
  <si>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</si>
  <si>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</si>
  <si>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</si>
  <si>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</si>
  <si>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</si>
  <si>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Cash &amp; Cash Equivalents at end of period</t>
  </si>
  <si>
    <t>KPS CONSORTIUM BERHAD</t>
  </si>
  <si>
    <t>Interest Income</t>
  </si>
  <si>
    <t>Income tax expense</t>
  </si>
  <si>
    <t>Other income</t>
  </si>
  <si>
    <t>ASSETS</t>
  </si>
  <si>
    <t>Non-current assets</t>
  </si>
  <si>
    <t xml:space="preserve">Property, plant and equipment </t>
  </si>
  <si>
    <t>Investment in subsidiaries</t>
  </si>
  <si>
    <t>Current Assets</t>
  </si>
  <si>
    <t>Share Capital</t>
  </si>
  <si>
    <t>Non-current liabilities</t>
  </si>
  <si>
    <t>Current Liabilities</t>
  </si>
  <si>
    <t>Equity</t>
  </si>
  <si>
    <t>EQUITY AND LIABILITIES</t>
  </si>
  <si>
    <t>Other reserves</t>
  </si>
  <si>
    <t>Total equity</t>
  </si>
  <si>
    <t>TOTAL ASSETS</t>
  </si>
  <si>
    <t>TOTAL EQUITY AND LIABILITIES</t>
  </si>
  <si>
    <t>NOTE</t>
  </si>
  <si>
    <t>Current</t>
  </si>
  <si>
    <t>Under provision in prior year</t>
  </si>
  <si>
    <t>Total Liabilities</t>
  </si>
  <si>
    <t>\</t>
  </si>
  <si>
    <t>Earnings Per Share (sen)</t>
  </si>
  <si>
    <t xml:space="preserve"> - Basic, for profit for the year</t>
  </si>
  <si>
    <t xml:space="preserve"> - Diluted, for profit for the year</t>
  </si>
  <si>
    <t>Operating profit before changes in working capital</t>
  </si>
  <si>
    <t>Investment  properties</t>
  </si>
  <si>
    <t>Inventories</t>
  </si>
  <si>
    <t>Borrowings</t>
  </si>
  <si>
    <t>CONDENSED CONSOLIDATED STATEMENT OF FINANCIAL POSITION</t>
  </si>
  <si>
    <t>Goodwill and other intangible assets</t>
  </si>
  <si>
    <t>Investment in associates</t>
  </si>
  <si>
    <t>Loan and receivables</t>
  </si>
  <si>
    <t>Financial assets designated at fair value</t>
  </si>
  <si>
    <t>Available-for-sale investments</t>
  </si>
  <si>
    <t>Held-to-maturity investments</t>
  </si>
  <si>
    <t>Trade and other receivables</t>
  </si>
  <si>
    <t>Bank borrowings</t>
  </si>
  <si>
    <t>Long term provisions</t>
  </si>
  <si>
    <t xml:space="preserve">Trade and other payables </t>
  </si>
  <si>
    <t xml:space="preserve">Current tax payable </t>
  </si>
  <si>
    <t>Financial liabilities classified as held for trading</t>
  </si>
  <si>
    <t>(The Condensed Consolidated Statement of Financial Position should be read in conjunction</t>
  </si>
  <si>
    <t>Note</t>
  </si>
  <si>
    <t>As at 31</t>
  </si>
  <si>
    <t>Equity attributable to owners of the parent:</t>
  </si>
  <si>
    <t>Non - controlling interest</t>
  </si>
  <si>
    <t>CUMULATIVE PERIOD</t>
  </si>
  <si>
    <t>YEAR</t>
  </si>
  <si>
    <t xml:space="preserve">PRECEDING </t>
  </si>
  <si>
    <t>CORRESPONDING</t>
  </si>
  <si>
    <t>YEAR-TO-DATE</t>
  </si>
  <si>
    <t>PERIOD</t>
  </si>
  <si>
    <t>Other operating expenses</t>
  </si>
  <si>
    <t>Share of profits of associates</t>
  </si>
  <si>
    <t>Available-for-sale financial assets</t>
  </si>
  <si>
    <t>Actuarial gains and losses in defined benefit plan</t>
  </si>
  <si>
    <t>Cash flow hedges</t>
  </si>
  <si>
    <t>Share of other comprehensive income of associates</t>
  </si>
  <si>
    <t xml:space="preserve">   comprehensive income</t>
  </si>
  <si>
    <t>Profit attributable to:</t>
  </si>
  <si>
    <t xml:space="preserve">     Owner of the parent</t>
  </si>
  <si>
    <t xml:space="preserve">     Non-Controlling Interest</t>
  </si>
  <si>
    <t>Total comprehensive income attributable to:</t>
  </si>
  <si>
    <t>Other</t>
  </si>
  <si>
    <t>Reserve</t>
  </si>
  <si>
    <t>Non</t>
  </si>
  <si>
    <t>Controlling</t>
  </si>
  <si>
    <t>Interest</t>
  </si>
  <si>
    <t>Issue of Shares</t>
  </si>
  <si>
    <t>Dividend paid</t>
  </si>
  <si>
    <t xml:space="preserve">(The Condensed Consolidated Statement Of Changes In Equity should be read in conjunction </t>
  </si>
  <si>
    <t>&lt;------------------ Attributable to Owners of the Parent -----------------&gt;</t>
  </si>
  <si>
    <t>Share premium</t>
  </si>
  <si>
    <t>Revaluation reserve</t>
  </si>
  <si>
    <t>Exchange translation reserve</t>
  </si>
  <si>
    <t>Fair value reserve</t>
  </si>
  <si>
    <t>Hedge reserve</t>
  </si>
  <si>
    <t>OTHER RESERVES</t>
  </si>
  <si>
    <t>QUARTER</t>
  </si>
  <si>
    <t>ENDED</t>
  </si>
  <si>
    <t>Effects of changes in stakes in a subsidiary</t>
  </si>
  <si>
    <t>Cash &amp; cash equivalents</t>
  </si>
  <si>
    <t>Financial liabilities at amortised cost</t>
  </si>
  <si>
    <t>Income tax relating to components of other</t>
  </si>
  <si>
    <t>Other Comprehensive Income:</t>
  </si>
  <si>
    <t>Total Comprehensive Income for the period</t>
  </si>
  <si>
    <t>Continuing Operations:</t>
  </si>
  <si>
    <t>Net gain / (loss) on financial assets and</t>
  </si>
  <si>
    <t xml:space="preserve">   financial liabilities at fair value</t>
  </si>
  <si>
    <t xml:space="preserve"> `</t>
  </si>
  <si>
    <t>Current portion of long-term borrowings</t>
  </si>
  <si>
    <t xml:space="preserve">                        Dividend distribution per ordinary share for the quarter is Nil</t>
  </si>
  <si>
    <t>CONDENSED CONSOLIDATED STATEMENT OF COMPREHENSIVE INCOME</t>
  </si>
  <si>
    <t>(The Condensed Consolidated Statement of Comprehensive Income should be read in conjunction with the</t>
  </si>
  <si>
    <t>Other Comprehensive Income net of tax</t>
  </si>
  <si>
    <t>Deferred tax assets</t>
  </si>
  <si>
    <t>Deferred income tax - benefits from</t>
  </si>
  <si>
    <t xml:space="preserve">     previously unrecognised tax loss</t>
  </si>
  <si>
    <t xml:space="preserve">CONDENSED CONSOLIDATED STATEMENTS OF CHANGES IN EQUITY </t>
  </si>
  <si>
    <t>Profit / (Loss)</t>
  </si>
  <si>
    <t>Prepaid land lease payments</t>
  </si>
  <si>
    <t>Bad debts written off</t>
  </si>
  <si>
    <t>Property, plant and equipment written off</t>
  </si>
  <si>
    <t>- current year</t>
  </si>
  <si>
    <t>- No longer required</t>
  </si>
  <si>
    <t>Allowance for slow moving</t>
  </si>
  <si>
    <t>- inventories</t>
  </si>
  <si>
    <t>- inventories no longer required</t>
  </si>
  <si>
    <t>Interest income</t>
  </si>
  <si>
    <t>Tax paid</t>
  </si>
  <si>
    <t>Interest Paid</t>
  </si>
  <si>
    <t>Inventories</t>
  </si>
  <si>
    <t>Receivable</t>
  </si>
  <si>
    <t>Payable</t>
  </si>
  <si>
    <t>Depreciation and amortization</t>
  </si>
  <si>
    <t>Deferred tax liabilities</t>
  </si>
  <si>
    <t>Non-current assets held for trading</t>
  </si>
  <si>
    <t xml:space="preserve">Retained profit </t>
  </si>
  <si>
    <t>Amount due from an associate company</t>
  </si>
  <si>
    <t>Gain on disposal of subsidiary company</t>
  </si>
  <si>
    <t>- Proceeds from disposal of subsidiary</t>
  </si>
  <si>
    <t>- Proceeds from disposal of asset held for sales</t>
  </si>
  <si>
    <t>- Interest paid</t>
  </si>
  <si>
    <t>- Refinance of property, plant &amp; equipment</t>
  </si>
  <si>
    <t>Fair value loss / (gain) on investment properties</t>
  </si>
  <si>
    <t>Impairment loss on property, plant &amp; equipment</t>
  </si>
  <si>
    <t>Balance at 1 Jan 2015</t>
  </si>
  <si>
    <t>Current-year-to-date</t>
  </si>
  <si>
    <t>Preceeding year</t>
  </si>
  <si>
    <t xml:space="preserve">CONDENSED CONSOLIDATED STATEMENT OF CASH FLOW </t>
  </si>
  <si>
    <t>corresponding</t>
  </si>
  <si>
    <t>period</t>
  </si>
  <si>
    <t>Profit before tax</t>
  </si>
  <si>
    <t>Adjustments for non cash flow:-</t>
  </si>
  <si>
    <t>Amortisation of prepaid land lease payment</t>
  </si>
  <si>
    <t>Depreciation of</t>
  </si>
  <si>
    <t xml:space="preserve">- property, plant and equipment </t>
  </si>
  <si>
    <t>- investment properties</t>
  </si>
  <si>
    <t>Loss on disposal of</t>
  </si>
  <si>
    <t>- investment on properties</t>
  </si>
  <si>
    <t>Interest expense</t>
  </si>
  <si>
    <t>Impairment on receivable</t>
  </si>
  <si>
    <t>- Inventories written off</t>
  </si>
  <si>
    <t>Gain on disposal of</t>
  </si>
  <si>
    <t>Bad debts recovered</t>
  </si>
  <si>
    <t>Bills payable - Banker acceptances</t>
  </si>
  <si>
    <t>Cash flow from operations</t>
  </si>
  <si>
    <t>Tax refund</t>
  </si>
  <si>
    <t>Net cash flows from operating activities</t>
  </si>
  <si>
    <t>Cash Flow From Investing Activities:</t>
  </si>
  <si>
    <t>- Purchase of property, plant and equipment</t>
  </si>
  <si>
    <t>- Purchase of investment Properties</t>
  </si>
  <si>
    <t>- Proceeds from disposal of property, Plant and equipment</t>
  </si>
  <si>
    <t>Net cash flows used in investing activities</t>
  </si>
  <si>
    <t>Cash Flow From Financing Activities:</t>
  </si>
  <si>
    <t>- Associate company</t>
  </si>
  <si>
    <t>- Repayment of term loan</t>
  </si>
  <si>
    <t>- Payment of finance creditors</t>
  </si>
  <si>
    <t>Net cash flows from financing activities</t>
  </si>
  <si>
    <t>Cash &amp; Cash Equivalents at the beginning of the year</t>
  </si>
  <si>
    <t>(The Condensed Consolidated Statement of Cash Flow should be read in conjunction with the Audited</t>
  </si>
  <si>
    <t>Property development cost</t>
  </si>
  <si>
    <t>Total comprehensive income for the year</t>
  </si>
  <si>
    <t>Total comprehensive loss for the year</t>
  </si>
  <si>
    <t>- Interest received</t>
  </si>
  <si>
    <t>- Placement of fixed deposit with licensed bank</t>
  </si>
  <si>
    <t>Less: Fixed deposit pledged as secutiry for banking</t>
  </si>
  <si>
    <t xml:space="preserve">         facilities granted to the subsidiary companies</t>
  </si>
  <si>
    <t>Interest received</t>
  </si>
  <si>
    <t>Dec 2015</t>
  </si>
  <si>
    <t>with the Audited Financial Statements for the year ended 31 December 2015)</t>
  </si>
  <si>
    <t>-revaluation on land and building</t>
  </si>
  <si>
    <t xml:space="preserve">  upon transfer to investment properties</t>
  </si>
  <si>
    <t>Other comprehensive income for the financial year</t>
  </si>
  <si>
    <t>Balance at 1 Jan 2016</t>
  </si>
  <si>
    <t>AS AT 31 DECEMBER 2016</t>
  </si>
  <si>
    <t>Dec 2016</t>
  </si>
  <si>
    <t xml:space="preserve">   transfer to investment properties</t>
  </si>
  <si>
    <t>FOR THE QUARTER ENDED 31 DECEMBER 2016</t>
  </si>
  <si>
    <t>Changes in ownership in a subsidiary</t>
  </si>
  <si>
    <t>Revaluation of land &amp; buildings upon</t>
  </si>
  <si>
    <t>FOR THE QUARTER ENDED 31 DECEMBER 2016</t>
  </si>
  <si>
    <t>Balance at 31 December 2016</t>
  </si>
  <si>
    <t>31/12/2015</t>
  </si>
  <si>
    <t>31/12/2016</t>
  </si>
  <si>
    <t>FOR THE CORRESPONDING QUARTER ENDED 31 DECEMBER 2015</t>
  </si>
  <si>
    <t>Balance at 31 December 2015</t>
  </si>
  <si>
    <t>31 Dect 2016</t>
  </si>
  <si>
    <t>31 Dec 2015</t>
  </si>
  <si>
    <t>31/12/2016</t>
  </si>
  <si>
    <t>31/12/2015</t>
  </si>
  <si>
    <t>- assets held for sales</t>
  </si>
  <si>
    <t>Fair value (gain)/loss on investment properties</t>
  </si>
  <si>
    <t>Share of profit of associates</t>
  </si>
  <si>
    <t>- Drawndown of HP / term loan</t>
  </si>
  <si>
    <t>Financial statements for the year ended 31 December 2015)</t>
  </si>
  <si>
    <t>INDIVIDUAL QUARTER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</si>
</sst>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(* #,##0.0_);_(* \(#,##0.0\);_(* &quot;-&quot;??_);_(@_)"/>
    <numFmt numFmtId="189" formatCode="_(* #,##0_);_(* \(#,##0\);_(* &quot;-&quot;??_);_(@_)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0.0"/>
    <numFmt numFmtId="198" formatCode="_(* #,##0.000_);_(* \(#,##0.000\);_(* &quot;-&quot;???_);_(@_)"/>
    <numFmt numFmtId="199" formatCode=";;0.0%"/>
    <numFmt numFmtId="200" formatCode=";;"/>
    <numFmt numFmtId="201" formatCode="#,##0.0_);\(#,##0.0\)"/>
    <numFmt numFmtId="202" formatCode="_(* #,##0.000000000_);_(* \(#,##0.000000000\);_(* &quot;-&quot;??_);_(@_)"/>
    <numFmt numFmtId="203" formatCode="_(* #,##0.0000000000_);_(* \(#,##0.0000000000\);_(* &quot;-&quot;??_);_(@_)"/>
    <numFmt numFmtId="204" formatCode="_(* #,##0.0000000000_);_(* \(#,##0.0000000000\);_(* &quot;-&quot;??????????_);_(@_)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mm&quot;月&quot;dd&quot;日&quot;"/>
  </numFmts>
  <fonts count="15">
    <font>
      <sz val="10"/>
      <name val="CG Times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細明體"/>
      <family val="3"/>
    </font>
    <font>
      <sz val="10"/>
      <name val="CG Times (W1)"/>
      <family val="1"/>
    </font>
    <font>
      <sz val="11"/>
      <name val="Arial"/>
      <family val="2"/>
    </font>
    <font>
      <u val="single"/>
      <sz val="11"/>
      <name val="Arial"/>
      <family val="2"/>
    </font>
    <font>
      <u val="singleAccounting"/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89" fontId="3" fillId="0" borderId="0" xfId="15" applyNumberFormat="1" applyFont="1" applyFill="1" applyBorder="1" applyAlignment="1">
      <alignment/>
    </xf>
    <xf numFmtId="189" fontId="3" fillId="0" borderId="0" xfId="15" applyNumberFormat="1" applyFont="1" applyFill="1" applyAlignment="1">
      <alignment/>
    </xf>
    <xf numFmtId="189" fontId="1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3" fillId="0" borderId="0" xfId="15" applyFont="1" applyFill="1" applyAlignment="1">
      <alignment/>
    </xf>
    <xf numFmtId="189" fontId="3" fillId="0" borderId="1" xfId="15" applyNumberFormat="1" applyFont="1" applyFill="1" applyBorder="1" applyAlignment="1">
      <alignment/>
    </xf>
    <xf numFmtId="189" fontId="3" fillId="0" borderId="2" xfId="15" applyNumberFormat="1" applyFont="1" applyFill="1" applyBorder="1" applyAlignment="1">
      <alignment/>
    </xf>
    <xf numFmtId="189" fontId="5" fillId="0" borderId="0" xfId="15" applyNumberFormat="1" applyFont="1" applyFill="1" applyAlignment="1" quotePrefix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89" fontId="5" fillId="0" borderId="0" xfId="15" applyNumberFormat="1" applyFont="1" applyFill="1" applyAlignment="1">
      <alignment horizontal="center"/>
    </xf>
    <xf numFmtId="189" fontId="3" fillId="0" borderId="3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9" fontId="3" fillId="0" borderId="0" xfId="0" applyNumberFormat="1" applyFont="1" applyFill="1" applyAlignment="1">
      <alignment/>
    </xf>
    <xf numFmtId="189" fontId="1" fillId="0" borderId="0" xfId="15" applyNumberFormat="1" applyFont="1" applyFill="1" applyAlignment="1">
      <alignment horizontal="center"/>
    </xf>
    <xf numFmtId="189" fontId="3" fillId="0" borderId="4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89" fontId="3" fillId="0" borderId="0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43" fontId="3" fillId="2" borderId="0" xfId="15" applyFont="1" applyFill="1" applyAlignment="1">
      <alignment/>
    </xf>
    <xf numFmtId="189" fontId="3" fillId="0" borderId="2" xfId="0" applyNumberFormat="1" applyFont="1" applyFill="1" applyBorder="1" applyAlignment="1">
      <alignment/>
    </xf>
    <xf numFmtId="43" fontId="1" fillId="0" borderId="0" xfId="15" applyFont="1" applyAlignment="1">
      <alignment/>
    </xf>
    <xf numFmtId="43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89" fontId="5" fillId="3" borderId="0" xfId="15" applyNumberFormat="1" applyFont="1" applyFill="1" applyAlignment="1" quotePrefix="1">
      <alignment horizontal="center"/>
    </xf>
    <xf numFmtId="0" fontId="3" fillId="2" borderId="0" xfId="0" applyFont="1" applyFill="1" applyAlignment="1">
      <alignment horizontal="center"/>
    </xf>
    <xf numFmtId="189" fontId="5" fillId="2" borderId="0" xfId="15" applyNumberFormat="1" applyFont="1" applyFill="1" applyAlignment="1" quotePrefix="1">
      <alignment horizontal="center"/>
    </xf>
    <xf numFmtId="0" fontId="5" fillId="0" borderId="0" xfId="0" applyFont="1" applyFill="1" applyAlignment="1">
      <alignment horizontal="center"/>
    </xf>
    <xf numFmtId="43" fontId="3" fillId="0" borderId="0" xfId="15" applyFont="1" applyFill="1" applyAlignment="1" quotePrefix="1">
      <alignment horizontal="center"/>
    </xf>
    <xf numFmtId="189" fontId="6" fillId="0" borderId="0" xfId="15" applyNumberFormat="1" applyFont="1" applyFill="1" applyBorder="1" applyAlignment="1" quotePrefix="1">
      <alignment horizontal="center"/>
    </xf>
    <xf numFmtId="189" fontId="5" fillId="0" borderId="0" xfId="15" applyNumberFormat="1" applyFont="1" applyFill="1" applyBorder="1" applyAlignment="1" quotePrefix="1">
      <alignment horizontal="center"/>
    </xf>
    <xf numFmtId="189" fontId="6" fillId="0" borderId="0" xfId="15" applyNumberFormat="1" applyFont="1" applyFill="1" applyBorder="1" applyAlignment="1">
      <alignment horizontal="center"/>
    </xf>
    <xf numFmtId="189" fontId="3" fillId="0" borderId="0" xfId="15" applyNumberFormat="1" applyFont="1" applyFill="1" applyBorder="1" applyAlignment="1" quotePrefix="1">
      <alignment/>
    </xf>
    <xf numFmtId="0" fontId="0" fillId="0" borderId="0" xfId="0" applyFill="1" applyBorder="1" applyAlignment="1">
      <alignment/>
    </xf>
    <xf numFmtId="189" fontId="3" fillId="2" borderId="2" xfId="15" applyNumberFormat="1" applyFon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189" fontId="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189" fontId="10" fillId="0" borderId="0" xfId="15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89" fontId="10" fillId="0" borderId="0" xfId="15" applyNumberFormat="1" applyFont="1" applyFill="1" applyAlignment="1">
      <alignment/>
    </xf>
    <xf numFmtId="189" fontId="10" fillId="0" borderId="1" xfId="15" applyNumberFormat="1" applyFont="1" applyFill="1" applyBorder="1" applyAlignment="1">
      <alignment/>
    </xf>
    <xf numFmtId="189" fontId="10" fillId="0" borderId="0" xfId="15" applyNumberFormat="1" applyFont="1" applyFill="1" applyBorder="1" applyAlignment="1">
      <alignment/>
    </xf>
    <xf numFmtId="189" fontId="10" fillId="0" borderId="3" xfId="15" applyNumberFormat="1" applyFont="1" applyFill="1" applyBorder="1" applyAlignment="1">
      <alignment/>
    </xf>
    <xf numFmtId="189" fontId="10" fillId="0" borderId="2" xfId="15" applyNumberFormat="1" applyFont="1" applyFill="1" applyBorder="1" applyAlignment="1">
      <alignment/>
    </xf>
    <xf numFmtId="189" fontId="10" fillId="0" borderId="0" xfId="0" applyNumberFormat="1" applyFont="1" applyFill="1" applyAlignment="1">
      <alignment/>
    </xf>
    <xf numFmtId="43" fontId="3" fillId="0" borderId="4" xfId="15" applyFont="1" applyFill="1" applyBorder="1" applyAlignment="1">
      <alignment/>
    </xf>
    <xf numFmtId="0" fontId="3" fillId="0" borderId="0" xfId="15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15" applyNumberFormat="1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189" fontId="3" fillId="0" borderId="5" xfId="15" applyNumberFormat="1" applyFont="1" applyFill="1" applyBorder="1" applyAlignment="1">
      <alignment/>
    </xf>
    <xf numFmtId="0" fontId="4" fillId="0" borderId="0" xfId="15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15" applyNumberFormat="1" applyFont="1" applyFill="1" applyAlignment="1">
      <alignment/>
    </xf>
    <xf numFmtId="189" fontId="10" fillId="0" borderId="0" xfId="15" applyNumberFormat="1" applyFont="1" applyFill="1" applyAlignment="1" quotePrefix="1">
      <alignment horizontal="center"/>
    </xf>
    <xf numFmtId="189" fontId="12" fillId="0" borderId="0" xfId="15" applyNumberFormat="1" applyFont="1" applyFill="1" applyAlignment="1">
      <alignment horizontal="center"/>
    </xf>
    <xf numFmtId="189" fontId="10" fillId="0" borderId="2" xfId="0" applyNumberFormat="1" applyFont="1" applyFill="1" applyBorder="1" applyAlignment="1">
      <alignment/>
    </xf>
    <xf numFmtId="189" fontId="3" fillId="0" borderId="0" xfId="15" applyNumberFormat="1" applyFont="1" applyFill="1" applyAlignment="1" quotePrefix="1">
      <alignment/>
    </xf>
    <xf numFmtId="189" fontId="1" fillId="0" borderId="0" xfId="15" applyNumberFormat="1" applyFont="1" applyFill="1" applyAlignment="1">
      <alignment horizontal="left"/>
    </xf>
    <xf numFmtId="43" fontId="1" fillId="0" borderId="0" xfId="15" applyFont="1" applyFill="1" applyAlignment="1">
      <alignment/>
    </xf>
    <xf numFmtId="43" fontId="3" fillId="0" borderId="0" xfId="15" applyFont="1" applyFill="1" applyAlignment="1" quotePrefix="1">
      <alignment/>
    </xf>
    <xf numFmtId="43" fontId="3" fillId="0" borderId="0" xfId="15" applyFont="1" applyFill="1" applyAlignment="1">
      <alignment horizontal="left"/>
    </xf>
    <xf numFmtId="43" fontId="1" fillId="0" borderId="0" xfId="15" applyFont="1" applyFill="1" applyAlignment="1">
      <alignment horizontal="left"/>
    </xf>
    <xf numFmtId="43" fontId="3" fillId="0" borderId="0" xfId="15" applyFont="1" applyFill="1" applyAlignment="1" quotePrefix="1">
      <alignment horizontal="left"/>
    </xf>
    <xf numFmtId="189" fontId="3" fillId="0" borderId="0" xfId="15" applyNumberFormat="1" applyFont="1" applyFill="1" applyAlignment="1">
      <alignment horizontal="left"/>
    </xf>
    <xf numFmtId="43" fontId="3" fillId="0" borderId="4" xfId="15" applyFont="1" applyFill="1" applyBorder="1" applyAlignment="1">
      <alignment horizontal="right"/>
    </xf>
    <xf numFmtId="189" fontId="9" fillId="0" borderId="0" xfId="15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15" applyNumberFormat="1" applyFont="1" applyFill="1" applyAlignment="1">
      <alignment horizontal="left"/>
    </xf>
    <xf numFmtId="43" fontId="10" fillId="0" borderId="0" xfId="15" applyFont="1" applyFill="1" applyAlignment="1">
      <alignment/>
    </xf>
    <xf numFmtId="0" fontId="3" fillId="2" borderId="0" xfId="15" applyNumberFormat="1" applyFont="1" applyFill="1" applyAlignment="1">
      <alignment/>
    </xf>
    <xf numFmtId="0" fontId="10" fillId="0" borderId="0" xfId="0" applyFont="1" applyFill="1" applyAlignment="1" quotePrefix="1">
      <alignment/>
    </xf>
    <xf numFmtId="0" fontId="10" fillId="0" borderId="0" xfId="0" applyFont="1" applyFill="1" applyBorder="1" applyAlignment="1">
      <alignment horizontal="center"/>
    </xf>
    <xf numFmtId="189" fontId="11" fillId="0" borderId="0" xfId="15" applyNumberFormat="1" applyFont="1" applyFill="1" applyAlignment="1">
      <alignment horizontal="center"/>
    </xf>
    <xf numFmtId="189" fontId="10" fillId="0" borderId="0" xfId="15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89" fontId="10" fillId="0" borderId="0" xfId="15" applyNumberFormat="1" applyFont="1" applyFill="1" applyBorder="1" applyAlignment="1">
      <alignment horizontal="center"/>
    </xf>
    <xf numFmtId="14" fontId="10" fillId="0" borderId="0" xfId="0" applyNumberFormat="1" applyFont="1" applyAlignment="1" quotePrefix="1">
      <alignment horizontal="center"/>
    </xf>
    <xf numFmtId="189" fontId="6" fillId="0" borderId="0" xfId="15" applyNumberFormat="1" applyFont="1" applyFill="1" applyAlignment="1" quotePrefix="1">
      <alignment horizontal="center"/>
    </xf>
    <xf numFmtId="189" fontId="6" fillId="0" borderId="0" xfId="15" applyNumberFormat="1" applyFont="1" applyFill="1" applyAlignment="1">
      <alignment horizontal="center"/>
    </xf>
    <xf numFmtId="0" fontId="3" fillId="0" borderId="0" xfId="15" applyNumberFormat="1" applyFont="1" applyFill="1" applyAlignment="1" quotePrefix="1">
      <alignment horizontal="left"/>
    </xf>
    <xf numFmtId="0" fontId="3" fillId="0" borderId="0" xfId="0" applyNumberFormat="1" applyFont="1" applyFill="1" applyAlignment="1" quotePrefix="1">
      <alignment/>
    </xf>
    <xf numFmtId="37" fontId="10" fillId="0" borderId="0" xfId="0" applyNumberFormat="1" applyFont="1" applyFill="1" applyAlignment="1">
      <alignment horizontal="left"/>
    </xf>
    <xf numFmtId="43" fontId="10" fillId="0" borderId="0" xfId="15" applyFont="1" applyFill="1" applyBorder="1" applyAlignment="1">
      <alignment/>
    </xf>
    <xf numFmtId="43" fontId="10" fillId="0" borderId="0" xfId="0" applyNumberFormat="1" applyFont="1" applyFill="1" applyAlignment="1">
      <alignment/>
    </xf>
    <xf numFmtId="189" fontId="10" fillId="0" borderId="6" xfId="0" applyNumberFormat="1" applyFont="1" applyFill="1" applyBorder="1" applyAlignment="1">
      <alignment/>
    </xf>
    <xf numFmtId="189" fontId="10" fillId="0" borderId="0" xfId="0" applyNumberFormat="1" applyFont="1" applyFill="1" applyBorder="1" applyAlignment="1">
      <alignment/>
    </xf>
    <xf numFmtId="0" fontId="13" fillId="0" borderId="0" xfId="19" applyNumberFormat="1" applyFont="1" applyBorder="1">
      <alignment/>
      <protection/>
    </xf>
    <xf numFmtId="0" fontId="13" fillId="0" borderId="0" xfId="0" applyNumberFormat="1" applyFont="1" applyBorder="1" applyAlignment="1">
      <alignment/>
    </xf>
    <xf numFmtId="0" fontId="13" fillId="0" borderId="0" xfId="0" applyNumberFormat="1" applyFont="1" applyBorder="1" applyAlignment="1" quotePrefix="1">
      <alignment/>
    </xf>
    <xf numFmtId="43" fontId="14" fillId="0" borderId="0" xfId="15" applyFont="1" applyFill="1" applyBorder="1" applyAlignment="1">
      <alignment/>
    </xf>
    <xf numFmtId="0" fontId="14" fillId="0" borderId="0" xfId="0" applyFont="1" applyFill="1" applyAlignment="1">
      <alignment/>
    </xf>
    <xf numFmtId="189" fontId="14" fillId="0" borderId="0" xfId="15" applyNumberFormat="1" applyFont="1" applyFill="1" applyBorder="1" applyAlignment="1">
      <alignment/>
    </xf>
    <xf numFmtId="189" fontId="14" fillId="0" borderId="0" xfId="15" applyNumberFormat="1" applyFont="1" applyFill="1" applyAlignment="1">
      <alignment/>
    </xf>
    <xf numFmtId="43" fontId="14" fillId="0" borderId="0" xfId="15" applyFont="1" applyFill="1" applyBorder="1" applyAlignment="1">
      <alignment horizontal="center"/>
    </xf>
    <xf numFmtId="189" fontId="14" fillId="0" borderId="0" xfId="0" applyNumberFormat="1" applyFont="1" applyFill="1" applyAlignment="1">
      <alignment/>
    </xf>
    <xf numFmtId="43" fontId="10" fillId="0" borderId="0" xfId="15" applyFont="1" applyFill="1" applyAlignment="1" quotePrefix="1">
      <alignment horizontal="center"/>
    </xf>
    <xf numFmtId="43" fontId="12" fillId="0" borderId="0" xfId="15" applyFont="1" applyFill="1" applyAlignment="1">
      <alignment horizontal="center"/>
    </xf>
    <xf numFmtId="189" fontId="10" fillId="0" borderId="6" xfId="15" applyNumberFormat="1" applyFont="1" applyFill="1" applyBorder="1" applyAlignment="1">
      <alignment/>
    </xf>
    <xf numFmtId="16" fontId="10" fillId="0" borderId="0" xfId="0" applyNumberFormat="1" applyFont="1" applyFill="1" applyAlignment="1" quotePrefix="1">
      <alignment horizontal="center"/>
    </xf>
    <xf numFmtId="189" fontId="2" fillId="0" borderId="0" xfId="15" applyNumberFormat="1" applyFont="1" applyFill="1" applyAlignment="1">
      <alignment horizontal="left"/>
    </xf>
    <xf numFmtId="189" fontId="4" fillId="0" borderId="0" xfId="15" applyNumberFormat="1" applyFont="1" applyFill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8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1">
      <selection activeCell="A1" sqref="A1:G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8.16015625" style="2" bestFit="1" customWidth="1"/>
    <col min="5" max="5" width="18.16015625" style="2" customWidth="1"/>
    <col min="6" max="6" width="0.65625" style="2" customWidth="1"/>
    <col min="7" max="7" width="16.16015625" style="2" customWidth="1"/>
    <col min="8" max="8" width="0.65625" style="2" customWidth="1"/>
    <col min="9" max="9" width="5.83203125" style="2" customWidth="1"/>
    <col min="10" max="10" width="15.83203125" style="2" bestFit="1" customWidth="1"/>
    <col min="11" max="11" width="6.66015625" style="2" customWidth="1"/>
    <col min="12" max="12" width="10.83203125" style="2" bestFit="1" customWidth="1"/>
    <col min="13" max="16384" width="9.33203125" style="2" customWidth="1"/>
  </cols>
  <sheetData>
    <row r="1" spans="1:7" ht="18" customHeight="1">
      <c r="A1" s="108" t="s">
        <v>27</v>
      </c>
      <c r="B1" s="108"/>
      <c r="C1" s="108"/>
      <c r="D1" s="108"/>
      <c r="E1" s="108"/>
      <c r="F1" s="108"/>
      <c r="G1" s="108"/>
    </row>
    <row r="2" spans="1:7" ht="15" customHeight="1">
      <c r="A2" s="109" t="s">
        <v>57</v>
      </c>
      <c r="B2" s="109"/>
      <c r="C2" s="109"/>
      <c r="D2" s="109"/>
      <c r="E2" s="109"/>
      <c r="F2" s="109"/>
      <c r="G2" s="109"/>
    </row>
    <row r="3" spans="1:7" ht="15">
      <c r="A3" s="109" t="s">
        <v>204</v>
      </c>
      <c r="B3" s="109"/>
      <c r="C3" s="109"/>
      <c r="D3" s="109"/>
      <c r="E3" s="109"/>
      <c r="F3" s="109"/>
      <c r="G3" s="109"/>
    </row>
    <row r="4" spans="4:10" ht="12.75">
      <c r="D4" s="15" t="s">
        <v>71</v>
      </c>
      <c r="E4" s="15" t="s">
        <v>72</v>
      </c>
      <c r="G4" s="15" t="s">
        <v>72</v>
      </c>
      <c r="J4" s="15"/>
    </row>
    <row r="5" spans="4:11" ht="12.75">
      <c r="D5" s="15"/>
      <c r="E5" s="86" t="s">
        <v>205</v>
      </c>
      <c r="G5" s="86" t="s">
        <v>198</v>
      </c>
      <c r="H5" s="1"/>
      <c r="I5" s="1"/>
      <c r="J5" s="32"/>
      <c r="K5" s="1"/>
    </row>
    <row r="6" spans="5:11" ht="12.75">
      <c r="E6" s="8"/>
      <c r="G6" s="11"/>
      <c r="H6" s="1"/>
      <c r="I6" s="1"/>
      <c r="J6" s="33"/>
      <c r="K6" s="1"/>
    </row>
    <row r="7" spans="5:11" ht="12.75">
      <c r="E7" s="87" t="s">
        <v>8</v>
      </c>
      <c r="F7" s="3"/>
      <c r="G7" s="87" t="s">
        <v>8</v>
      </c>
      <c r="H7" s="1"/>
      <c r="I7" s="1"/>
      <c r="J7" s="34"/>
      <c r="K7" s="1"/>
    </row>
    <row r="8" spans="2:11" ht="12.75">
      <c r="B8" s="19" t="s">
        <v>31</v>
      </c>
      <c r="C8" s="13"/>
      <c r="D8" s="13"/>
      <c r="F8" s="1"/>
      <c r="H8" s="1"/>
      <c r="I8" s="1"/>
      <c r="J8" s="1"/>
      <c r="K8" s="1"/>
    </row>
    <row r="9" spans="2:11" ht="12.75">
      <c r="B9" s="19" t="s">
        <v>32</v>
      </c>
      <c r="C9" s="13"/>
      <c r="D9" s="13"/>
      <c r="F9" s="1"/>
      <c r="H9" s="1"/>
      <c r="I9" s="1"/>
      <c r="J9" s="1"/>
      <c r="K9" s="1"/>
    </row>
    <row r="10" spans="2:11" ht="12.75">
      <c r="B10" s="19"/>
      <c r="C10" s="10" t="s">
        <v>33</v>
      </c>
      <c r="D10" s="10"/>
      <c r="E10" s="2">
        <v>35429760</v>
      </c>
      <c r="G10" s="2">
        <v>31500804</v>
      </c>
      <c r="H10" s="35"/>
      <c r="I10" s="1"/>
      <c r="J10" s="1"/>
      <c r="K10" s="1"/>
    </row>
    <row r="11" spans="2:11" ht="12.75">
      <c r="B11" s="19"/>
      <c r="C11" s="10" t="s">
        <v>129</v>
      </c>
      <c r="D11" s="10"/>
      <c r="E11" s="2">
        <v>1835800</v>
      </c>
      <c r="G11" s="2">
        <v>1908030</v>
      </c>
      <c r="H11" s="35"/>
      <c r="I11" s="1"/>
      <c r="J11" s="1"/>
      <c r="K11" s="1"/>
    </row>
    <row r="12" spans="2:11" ht="12.75">
      <c r="B12" s="19"/>
      <c r="C12" s="10" t="s">
        <v>58</v>
      </c>
      <c r="D12" s="10"/>
      <c r="E12" s="2">
        <v>43151039</v>
      </c>
      <c r="G12" s="2">
        <v>43151039</v>
      </c>
      <c r="H12" s="35"/>
      <c r="I12" s="1"/>
      <c r="J12" s="1"/>
      <c r="K12" s="1"/>
    </row>
    <row r="13" spans="2:11" ht="12.75">
      <c r="B13" s="19"/>
      <c r="C13" s="10" t="s">
        <v>54</v>
      </c>
      <c r="D13" s="10"/>
      <c r="E13" s="2">
        <v>25462500</v>
      </c>
      <c r="G13" s="2">
        <v>25622500</v>
      </c>
      <c r="H13" s="35"/>
      <c r="I13" s="1"/>
      <c r="J13" s="1"/>
      <c r="K13" s="1"/>
    </row>
    <row r="14" spans="2:11" ht="12.75">
      <c r="B14" s="19"/>
      <c r="C14" s="54" t="s">
        <v>59</v>
      </c>
      <c r="D14" s="54"/>
      <c r="E14" s="2">
        <v>354597</v>
      </c>
      <c r="G14" s="2">
        <v>354597</v>
      </c>
      <c r="H14" s="35"/>
      <c r="I14" s="1"/>
      <c r="J14" s="1"/>
      <c r="K14" s="1"/>
    </row>
    <row r="15" spans="3:11" ht="12.75" hidden="1">
      <c r="C15" s="55" t="s">
        <v>34</v>
      </c>
      <c r="D15" s="55"/>
      <c r="H15" s="1"/>
      <c r="I15" s="1"/>
      <c r="J15" s="1"/>
      <c r="K15" s="1"/>
    </row>
    <row r="16" spans="3:11" ht="12.75" hidden="1">
      <c r="C16" s="55" t="s">
        <v>60</v>
      </c>
      <c r="D16" s="55"/>
      <c r="H16" s="1"/>
      <c r="I16" s="1"/>
      <c r="J16" s="1"/>
      <c r="K16" s="1"/>
    </row>
    <row r="17" spans="3:11" ht="12.75" hidden="1">
      <c r="C17" s="55" t="s">
        <v>62</v>
      </c>
      <c r="D17" s="55"/>
      <c r="H17" s="1"/>
      <c r="I17" s="1"/>
      <c r="J17" s="1"/>
      <c r="K17" s="1"/>
    </row>
    <row r="18" spans="3:11" ht="12.75" hidden="1">
      <c r="C18" s="55" t="s">
        <v>63</v>
      </c>
      <c r="D18" s="55"/>
      <c r="H18" s="1"/>
      <c r="I18" s="1"/>
      <c r="J18" s="1"/>
      <c r="K18" s="1"/>
    </row>
    <row r="19" spans="3:11" ht="12.75" hidden="1">
      <c r="C19" s="55" t="s">
        <v>61</v>
      </c>
      <c r="D19" s="55"/>
      <c r="H19" s="1"/>
      <c r="I19" s="1"/>
      <c r="J19" s="1"/>
      <c r="K19" s="1"/>
    </row>
    <row r="20" spans="2:11" ht="12.75">
      <c r="B20" s="10"/>
      <c r="C20" s="55" t="s">
        <v>124</v>
      </c>
      <c r="D20" s="55"/>
      <c r="E20" s="2">
        <v>1357500</v>
      </c>
      <c r="G20" s="2">
        <v>1363000</v>
      </c>
      <c r="H20" s="1"/>
      <c r="I20" s="1"/>
      <c r="J20" s="1"/>
      <c r="K20" s="1"/>
    </row>
    <row r="21" spans="2:11" ht="12.75">
      <c r="B21" s="19"/>
      <c r="C21" s="10"/>
      <c r="D21" s="10"/>
      <c r="E21" s="12">
        <f>SUM(E10:E20)</f>
        <v>107591196</v>
      </c>
      <c r="F21" s="1"/>
      <c r="G21" s="12">
        <f>SUM(G10:G20)</f>
        <v>103899970</v>
      </c>
      <c r="H21" s="1"/>
      <c r="I21" s="1"/>
      <c r="J21" s="1"/>
      <c r="K21" s="1"/>
    </row>
    <row r="22" spans="2:11" ht="12.75">
      <c r="B22" s="19" t="s">
        <v>35</v>
      </c>
      <c r="C22" s="10"/>
      <c r="D22" s="10"/>
      <c r="F22" s="1"/>
      <c r="H22" s="1"/>
      <c r="I22" s="1"/>
      <c r="J22" s="1"/>
      <c r="K22" s="1"/>
    </row>
    <row r="23" spans="2:11" ht="12.75">
      <c r="B23" s="10"/>
      <c r="C23" s="13" t="s">
        <v>55</v>
      </c>
      <c r="D23" s="13"/>
      <c r="E23" s="1">
        <v>73014775</v>
      </c>
      <c r="F23" s="1"/>
      <c r="G23" s="1">
        <v>61352770</v>
      </c>
      <c r="H23" s="1"/>
      <c r="I23" s="1"/>
      <c r="J23" s="1"/>
      <c r="K23" s="1"/>
    </row>
    <row r="24" spans="2:11" ht="12.75">
      <c r="B24" s="10"/>
      <c r="C24" s="13" t="s">
        <v>64</v>
      </c>
      <c r="D24" s="13"/>
      <c r="E24" s="1">
        <f>167337429+15328239</f>
        <v>182665668</v>
      </c>
      <c r="F24" s="1"/>
      <c r="G24" s="1">
        <f>141990774+22534336+849974</f>
        <v>165375084</v>
      </c>
      <c r="H24" s="1"/>
      <c r="I24" s="1"/>
      <c r="J24" s="1"/>
      <c r="K24" s="1"/>
    </row>
    <row r="25" spans="2:11" ht="12.75">
      <c r="B25" s="10"/>
      <c r="C25" s="13" t="s">
        <v>190</v>
      </c>
      <c r="D25" s="13"/>
      <c r="E25" s="1">
        <v>25754335</v>
      </c>
      <c r="F25" s="1"/>
      <c r="G25" s="1">
        <v>15401940</v>
      </c>
      <c r="H25" s="1"/>
      <c r="I25" s="1"/>
      <c r="J25" s="1"/>
      <c r="K25" s="1"/>
    </row>
    <row r="26" spans="2:11" ht="12.75">
      <c r="B26" s="10"/>
      <c r="C26" s="13" t="s">
        <v>145</v>
      </c>
      <c r="D26" s="13"/>
      <c r="E26" s="1">
        <v>323623</v>
      </c>
      <c r="F26" s="1"/>
      <c r="G26" s="1">
        <v>163623</v>
      </c>
      <c r="H26" s="1"/>
      <c r="I26" s="1"/>
      <c r="J26" s="1"/>
      <c r="K26" s="1"/>
    </row>
    <row r="27" spans="2:11" ht="12.75" hidden="1">
      <c r="B27" s="10"/>
      <c r="C27" s="13" t="s">
        <v>147</v>
      </c>
      <c r="D27" s="13"/>
      <c r="E27" s="1">
        <v>0</v>
      </c>
      <c r="F27" s="1"/>
      <c r="G27" s="1">
        <v>0</v>
      </c>
      <c r="H27" s="1"/>
      <c r="I27" s="1"/>
      <c r="J27" s="1"/>
      <c r="K27" s="1"/>
    </row>
    <row r="28" spans="2:11" ht="12.75">
      <c r="B28" s="10"/>
      <c r="C28" s="13" t="s">
        <v>110</v>
      </c>
      <c r="D28" s="13"/>
      <c r="E28" s="1">
        <v>26530037</v>
      </c>
      <c r="F28" s="1"/>
      <c r="G28" s="1">
        <v>26907430</v>
      </c>
      <c r="H28" s="1"/>
      <c r="I28" s="1"/>
      <c r="J28" s="1"/>
      <c r="K28" s="1"/>
    </row>
    <row r="29" spans="2:11" ht="12.75">
      <c r="B29" s="10"/>
      <c r="C29" s="10"/>
      <c r="D29" s="10"/>
      <c r="E29" s="12">
        <f>SUM(E23:E28)</f>
        <v>308288438</v>
      </c>
      <c r="F29" s="1"/>
      <c r="G29" s="12">
        <f>SUM(G23:G28)</f>
        <v>269200847</v>
      </c>
      <c r="H29" s="1"/>
      <c r="I29" s="1"/>
      <c r="J29" s="1"/>
      <c r="K29" s="1"/>
    </row>
    <row r="30" spans="2:11" ht="12.75">
      <c r="B30" s="10"/>
      <c r="C30" s="10"/>
      <c r="D30" s="10"/>
      <c r="F30" s="1"/>
      <c r="H30" s="1"/>
      <c r="I30" s="1"/>
      <c r="K30" s="1"/>
    </row>
    <row r="31" spans="2:11" ht="13.5" thickBot="1">
      <c r="B31" s="19" t="s">
        <v>43</v>
      </c>
      <c r="E31" s="16">
        <f>+E21+E29</f>
        <v>415879634</v>
      </c>
      <c r="F31" s="1"/>
      <c r="G31" s="16">
        <f>+G21+G29</f>
        <v>373100817</v>
      </c>
      <c r="H31" s="1"/>
      <c r="I31" s="1"/>
      <c r="J31" s="1"/>
      <c r="K31" s="1"/>
    </row>
    <row r="32" spans="2:11" ht="13.5" thickTop="1">
      <c r="B32" s="10"/>
      <c r="C32" s="10"/>
      <c r="D32" s="10"/>
      <c r="F32" s="1"/>
      <c r="H32" s="1"/>
      <c r="I32" s="1"/>
      <c r="K32" s="1"/>
    </row>
    <row r="33" spans="2:11" ht="12.75">
      <c r="B33" s="24" t="s">
        <v>40</v>
      </c>
      <c r="C33" s="10"/>
      <c r="D33" s="10"/>
      <c r="E33" s="1"/>
      <c r="F33" s="1"/>
      <c r="G33" s="1"/>
      <c r="H33" s="1"/>
      <c r="I33" s="1"/>
      <c r="J33" s="1"/>
      <c r="K33" s="1"/>
    </row>
    <row r="34" spans="2:11" ht="12.75">
      <c r="B34" s="24" t="s">
        <v>73</v>
      </c>
      <c r="C34" s="10"/>
      <c r="D34" s="10"/>
      <c r="E34" s="1"/>
      <c r="F34" s="1"/>
      <c r="G34" s="1"/>
      <c r="H34" s="1"/>
      <c r="I34" s="1"/>
      <c r="J34" s="1"/>
      <c r="K34" s="1"/>
    </row>
    <row r="35" spans="2:11" ht="12.75">
      <c r="B35" s="10"/>
      <c r="C35" s="10"/>
      <c r="D35" s="10"/>
      <c r="E35" s="40"/>
      <c r="F35" s="74"/>
      <c r="G35" s="40"/>
      <c r="H35" s="1"/>
      <c r="I35" s="1"/>
      <c r="J35" s="1"/>
      <c r="K35" s="1"/>
    </row>
    <row r="36" spans="2:11" ht="12.75">
      <c r="B36" s="10" t="s">
        <v>36</v>
      </c>
      <c r="C36" s="10"/>
      <c r="D36" s="10"/>
      <c r="E36" s="1">
        <v>147827158</v>
      </c>
      <c r="F36" s="1"/>
      <c r="G36" s="1">
        <v>147827158</v>
      </c>
      <c r="H36" s="1"/>
      <c r="I36" s="1"/>
      <c r="J36" s="1"/>
      <c r="K36" s="1"/>
    </row>
    <row r="37" spans="2:11" ht="12.75">
      <c r="B37" s="10" t="s">
        <v>41</v>
      </c>
      <c r="C37" s="10"/>
      <c r="D37" s="10"/>
      <c r="E37" s="1">
        <v>8387697</v>
      </c>
      <c r="F37" s="1"/>
      <c r="G37" s="1">
        <v>8387697</v>
      </c>
      <c r="H37" s="1"/>
      <c r="I37" s="1"/>
      <c r="J37" s="1"/>
      <c r="K37" s="1"/>
    </row>
    <row r="38" spans="2:11" ht="12.75">
      <c r="B38" s="10" t="s">
        <v>146</v>
      </c>
      <c r="C38" s="10"/>
      <c r="D38" s="10"/>
      <c r="E38" s="6">
        <v>87593417</v>
      </c>
      <c r="F38" s="1"/>
      <c r="G38" s="6">
        <v>79100456</v>
      </c>
      <c r="H38" s="1"/>
      <c r="I38" s="1"/>
      <c r="J38" s="1"/>
      <c r="K38" s="1"/>
    </row>
    <row r="39" spans="2:11" ht="12.75">
      <c r="B39" s="10"/>
      <c r="C39" s="10"/>
      <c r="D39" s="10"/>
      <c r="E39" s="1">
        <f>SUM(E36:E38)</f>
        <v>243808272</v>
      </c>
      <c r="F39" s="1"/>
      <c r="G39" s="1">
        <f>SUM(G36:G38)</f>
        <v>235315311</v>
      </c>
      <c r="H39" s="1"/>
      <c r="I39" s="1"/>
      <c r="J39" s="1"/>
      <c r="K39" s="1"/>
    </row>
    <row r="40" spans="2:11" ht="12.75">
      <c r="B40" s="19" t="s">
        <v>74</v>
      </c>
      <c r="C40" s="10"/>
      <c r="D40" s="10"/>
      <c r="E40" s="1">
        <v>561178</v>
      </c>
      <c r="F40" s="1"/>
      <c r="G40" s="1">
        <v>280854</v>
      </c>
      <c r="H40" s="1"/>
      <c r="I40" s="1"/>
      <c r="J40" s="1"/>
      <c r="K40" s="1"/>
    </row>
    <row r="41" spans="2:11" ht="12.75">
      <c r="B41" s="19" t="s">
        <v>42</v>
      </c>
      <c r="C41" s="10"/>
      <c r="D41" s="10"/>
      <c r="E41" s="12">
        <f>+E39+E40</f>
        <v>244369450</v>
      </c>
      <c r="F41" s="1"/>
      <c r="G41" s="12">
        <f>+G39+G40</f>
        <v>235596165</v>
      </c>
      <c r="H41" s="1"/>
      <c r="I41" s="1"/>
      <c r="J41" s="1"/>
      <c r="K41" s="1"/>
    </row>
    <row r="42" spans="2:11" ht="12.75">
      <c r="B42" s="10"/>
      <c r="C42" s="10"/>
      <c r="D42" s="10"/>
      <c r="E42" s="1"/>
      <c r="F42" s="1"/>
      <c r="G42" s="1"/>
      <c r="H42" s="1"/>
      <c r="I42" s="1"/>
      <c r="J42" s="1"/>
      <c r="K42" s="1"/>
    </row>
    <row r="43" spans="2:11" ht="12.75">
      <c r="B43" s="19" t="s">
        <v>37</v>
      </c>
      <c r="C43" s="10"/>
      <c r="D43" s="10"/>
      <c r="E43" s="1"/>
      <c r="F43" s="1"/>
      <c r="G43" s="1"/>
      <c r="H43" s="1"/>
      <c r="I43" s="1"/>
      <c r="J43" s="1"/>
      <c r="K43" s="1"/>
    </row>
    <row r="44" spans="2:11" ht="12.75">
      <c r="B44" s="25"/>
      <c r="C44" s="10" t="s">
        <v>65</v>
      </c>
      <c r="D44" s="10"/>
      <c r="E44" s="1">
        <v>4043247</v>
      </c>
      <c r="F44" s="1"/>
      <c r="G44" s="1">
        <v>5802744</v>
      </c>
      <c r="H44" s="1"/>
      <c r="I44" s="1"/>
      <c r="J44" s="1"/>
      <c r="K44" s="1"/>
    </row>
    <row r="45" spans="2:11" ht="12.75">
      <c r="B45" s="25"/>
      <c r="C45" s="10" t="s">
        <v>111</v>
      </c>
      <c r="D45" s="10"/>
      <c r="E45" s="1">
        <v>3009500</v>
      </c>
      <c r="F45" s="1"/>
      <c r="G45" s="1">
        <v>203104</v>
      </c>
      <c r="H45" s="1"/>
      <c r="I45" s="1"/>
      <c r="J45" s="1"/>
      <c r="K45" s="1"/>
    </row>
    <row r="46" spans="2:11" ht="12.75">
      <c r="B46" s="25"/>
      <c r="C46" s="10" t="s">
        <v>144</v>
      </c>
      <c r="D46" s="10"/>
      <c r="E46" s="1">
        <v>165500</v>
      </c>
      <c r="F46" s="1"/>
      <c r="G46" s="1">
        <v>397200</v>
      </c>
      <c r="H46" s="1"/>
      <c r="I46" s="1"/>
      <c r="J46" s="1"/>
      <c r="K46" s="1"/>
    </row>
    <row r="47" spans="2:11" ht="12.75">
      <c r="B47" s="4"/>
      <c r="C47" s="10" t="s">
        <v>66</v>
      </c>
      <c r="D47" s="10"/>
      <c r="E47" s="1"/>
      <c r="F47" s="1"/>
      <c r="G47" s="1"/>
      <c r="H47" s="1"/>
      <c r="I47" s="1"/>
      <c r="J47" s="1"/>
      <c r="K47" s="1"/>
    </row>
    <row r="48" spans="2:11" ht="12.75">
      <c r="B48" s="10"/>
      <c r="C48" s="10"/>
      <c r="D48" s="10"/>
      <c r="E48" s="12">
        <f>SUM(E44:E47)</f>
        <v>7218247</v>
      </c>
      <c r="F48" s="1"/>
      <c r="G48" s="12">
        <f>SUM(G44:G47)</f>
        <v>6403048</v>
      </c>
      <c r="H48" s="1"/>
      <c r="I48" s="1"/>
      <c r="J48" s="1"/>
      <c r="K48" s="1"/>
    </row>
    <row r="49" spans="2:11" ht="12.75">
      <c r="B49" s="19" t="s">
        <v>38</v>
      </c>
      <c r="C49" s="10"/>
      <c r="D49" s="10"/>
      <c r="F49" s="1"/>
      <c r="H49" s="1"/>
      <c r="I49" s="1"/>
      <c r="J49" s="1"/>
      <c r="K49" s="1"/>
    </row>
    <row r="50" spans="2:11" ht="12.75">
      <c r="B50" s="10"/>
      <c r="C50" s="10" t="s">
        <v>67</v>
      </c>
      <c r="D50" s="10"/>
      <c r="E50" s="1">
        <v>77065817</v>
      </c>
      <c r="F50" s="1"/>
      <c r="G50" s="1">
        <f>31433022+9868675+734000</f>
        <v>42035697</v>
      </c>
      <c r="H50" s="1"/>
      <c r="I50" s="1"/>
      <c r="J50" s="1"/>
      <c r="K50" s="1"/>
    </row>
    <row r="51" spans="2:11" ht="12.75">
      <c r="B51" s="10"/>
      <c r="C51" s="10" t="s">
        <v>56</v>
      </c>
      <c r="D51" s="10"/>
      <c r="E51" s="1">
        <v>86405064</v>
      </c>
      <c r="F51" s="1"/>
      <c r="G51" s="1">
        <v>88200508</v>
      </c>
      <c r="H51" s="1"/>
      <c r="I51" s="1"/>
      <c r="J51" s="1"/>
      <c r="K51" s="1"/>
    </row>
    <row r="52" spans="2:11" ht="12.75" hidden="1">
      <c r="B52" s="10"/>
      <c r="C52" s="10" t="s">
        <v>119</v>
      </c>
      <c r="D52" s="10"/>
      <c r="E52" s="1">
        <v>0</v>
      </c>
      <c r="F52" s="1"/>
      <c r="G52" s="1">
        <v>0</v>
      </c>
      <c r="H52" s="1"/>
      <c r="I52" s="1"/>
      <c r="J52" s="1"/>
      <c r="K52" s="1"/>
    </row>
    <row r="53" spans="2:11" ht="12.75">
      <c r="B53" s="10"/>
      <c r="C53" s="10" t="s">
        <v>68</v>
      </c>
      <c r="D53" s="10"/>
      <c r="E53" s="1">
        <v>821056</v>
      </c>
      <c r="F53" s="1"/>
      <c r="G53" s="1">
        <v>865399</v>
      </c>
      <c r="H53" s="1"/>
      <c r="I53" s="1"/>
      <c r="J53" s="1"/>
      <c r="K53" s="1"/>
    </row>
    <row r="54" spans="2:11" ht="12.75">
      <c r="B54" s="10"/>
      <c r="C54" s="10" t="s">
        <v>69</v>
      </c>
      <c r="D54" s="10"/>
      <c r="E54" s="1"/>
      <c r="F54" s="1"/>
      <c r="G54" s="1"/>
      <c r="H54" s="1"/>
      <c r="I54" s="1"/>
      <c r="J54" s="1"/>
      <c r="K54" s="1"/>
    </row>
    <row r="55" spans="2:11" ht="12.75">
      <c r="B55" s="10"/>
      <c r="C55" s="10"/>
      <c r="D55" s="10"/>
      <c r="E55" s="12">
        <f>SUM(E50:E54)</f>
        <v>164291937</v>
      </c>
      <c r="F55" s="1"/>
      <c r="G55" s="12">
        <f>SUM(G50:G54)</f>
        <v>131101604</v>
      </c>
      <c r="H55" s="1"/>
      <c r="I55" s="1"/>
      <c r="K55" s="1"/>
    </row>
    <row r="56" spans="2:11" ht="12.75">
      <c r="B56" s="10"/>
      <c r="C56" s="10"/>
      <c r="D56" s="10"/>
      <c r="F56" s="1"/>
      <c r="H56" s="1"/>
      <c r="I56" s="1"/>
      <c r="K56" s="1"/>
    </row>
    <row r="57" spans="2:11" ht="12.75">
      <c r="B57" s="19" t="s">
        <v>48</v>
      </c>
      <c r="E57" s="2">
        <f>+E48+E55</f>
        <v>171510184</v>
      </c>
      <c r="F57" s="1"/>
      <c r="G57" s="2">
        <f>+G48+G55</f>
        <v>137504652</v>
      </c>
      <c r="H57" s="1"/>
      <c r="I57" s="1"/>
      <c r="J57" s="1"/>
      <c r="K57" s="1"/>
    </row>
    <row r="58" spans="2:11" ht="12.75">
      <c r="B58" s="10"/>
      <c r="C58" s="19"/>
      <c r="D58" s="19"/>
      <c r="F58" s="1"/>
      <c r="H58" s="1"/>
      <c r="I58" s="1"/>
      <c r="K58" s="1"/>
    </row>
    <row r="59" spans="2:11" ht="13.5" thickBot="1">
      <c r="B59" s="19" t="s">
        <v>44</v>
      </c>
      <c r="E59" s="7">
        <f>+E41+E57</f>
        <v>415879634</v>
      </c>
      <c r="F59" s="1"/>
      <c r="G59" s="7">
        <f>+G41+G57</f>
        <v>373100817</v>
      </c>
      <c r="H59" s="1"/>
      <c r="I59" s="1"/>
      <c r="K59" s="1"/>
    </row>
    <row r="60" spans="2:11" ht="13.5" thickTop="1">
      <c r="B60" s="10"/>
      <c r="C60" s="10"/>
      <c r="D60" s="10"/>
      <c r="E60" s="2">
        <f>+E31-E59</f>
        <v>0</v>
      </c>
      <c r="F60" s="1"/>
      <c r="G60" s="2">
        <f>+G31-G59</f>
        <v>0</v>
      </c>
      <c r="H60" s="1"/>
      <c r="I60" s="1"/>
      <c r="K60" s="1"/>
    </row>
    <row r="61" spans="2:11" ht="12.75">
      <c r="B61" s="2" t="s">
        <v>70</v>
      </c>
      <c r="C61" s="10"/>
      <c r="D61" s="10"/>
      <c r="F61" s="1"/>
      <c r="H61" s="1"/>
      <c r="I61" s="1"/>
      <c r="K61" s="1"/>
    </row>
    <row r="62" spans="2:11" ht="12.75">
      <c r="B62" s="2" t="s">
        <v>199</v>
      </c>
      <c r="C62" s="10"/>
      <c r="D62" s="10"/>
      <c r="F62" s="1"/>
      <c r="H62" s="1"/>
      <c r="I62" s="1"/>
      <c r="K62" s="1"/>
    </row>
  </sheetData>
  <mergeCells count="3">
    <mergeCell ref="A1:G1"/>
    <mergeCell ref="A2:G2"/>
    <mergeCell ref="A3:G3"/>
  </mergeCells>
  <printOptions horizontalCentered="1"/>
  <pageMargins left="0.75" right="0.7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zoomScale="90" zoomScaleNormal="90" workbookViewId="0" topLeftCell="A1">
      <pane xSplit="2" ySplit="11" topLeftCell="C12" activePane="bottomRight" state="frozen"/>
      <selection pane="topLeft" activeCell="F40" sqref="F40"/>
      <selection pane="topRight" activeCell="F40" sqref="F40"/>
      <selection pane="bottomLeft" activeCell="F40" sqref="F40"/>
      <selection pane="bottomRight" activeCell="C12" sqref="C12"/>
    </sheetView>
  </sheetViews>
  <sheetFormatPr defaultColWidth="9.33203125" defaultRowHeight="12.75"/>
  <cols>
    <col min="1" max="1" width="3" style="9" customWidth="1"/>
    <col min="2" max="2" width="34.66015625" style="9" customWidth="1"/>
    <col min="3" max="3" width="19.83203125" style="9" customWidth="1"/>
    <col min="4" max="4" width="19.33203125" style="9" customWidth="1"/>
    <col min="5" max="5" width="1.171875" style="9" customWidth="1"/>
    <col min="6" max="6" width="22.5" style="9" bestFit="1" customWidth="1"/>
    <col min="7" max="7" width="1.5" style="9" customWidth="1"/>
    <col min="8" max="8" width="21" style="9" bestFit="1" customWidth="1"/>
    <col min="9" max="9" width="1.5" style="9" customWidth="1"/>
    <col min="10" max="10" width="24.33203125" style="9" customWidth="1"/>
    <col min="11" max="11" width="0.82421875" style="9" customWidth="1"/>
    <col min="12" max="12" width="16.66015625" style="9" bestFit="1" customWidth="1"/>
    <col min="13" max="13" width="11.83203125" style="9" customWidth="1"/>
    <col min="14" max="14" width="1.171875" style="9" customWidth="1"/>
    <col min="15" max="15" width="12.16015625" style="9" customWidth="1"/>
    <col min="16" max="16" width="1.0078125" style="9" customWidth="1"/>
    <col min="17" max="17" width="11.83203125" style="9" customWidth="1"/>
    <col min="18" max="16384" width="9.33203125" style="9" customWidth="1"/>
  </cols>
  <sheetData>
    <row r="1" ht="18">
      <c r="A1" s="17" t="s">
        <v>27</v>
      </c>
    </row>
    <row r="2" ht="15">
      <c r="A2" s="18" t="s">
        <v>121</v>
      </c>
    </row>
    <row r="3" ht="15">
      <c r="A3" s="18" t="s">
        <v>207</v>
      </c>
    </row>
    <row r="4" spans="1:10" ht="15">
      <c r="A4" s="18"/>
      <c r="J4" s="4"/>
    </row>
    <row r="5" spans="4:10" s="10" customFormat="1" ht="12.75">
      <c r="D5" s="110" t="s">
        <v>225</v>
      </c>
      <c r="E5" s="111"/>
      <c r="F5" s="112"/>
      <c r="G5" s="9"/>
      <c r="H5" s="110" t="s">
        <v>75</v>
      </c>
      <c r="I5" s="111"/>
      <c r="J5" s="112"/>
    </row>
    <row r="6" spans="4:10" s="10" customFormat="1" ht="12.75">
      <c r="D6" s="28" t="s">
        <v>9</v>
      </c>
      <c r="F6" s="26" t="s">
        <v>77</v>
      </c>
      <c r="G6" s="9"/>
      <c r="H6" s="28" t="s">
        <v>9</v>
      </c>
      <c r="J6" s="26" t="s">
        <v>77</v>
      </c>
    </row>
    <row r="7" spans="4:10" s="10" customFormat="1" ht="12.75">
      <c r="D7" s="28" t="s">
        <v>76</v>
      </c>
      <c r="F7" s="26" t="s">
        <v>76</v>
      </c>
      <c r="G7" s="9"/>
      <c r="H7" s="28" t="s">
        <v>79</v>
      </c>
      <c r="J7" s="26" t="s">
        <v>76</v>
      </c>
    </row>
    <row r="8" spans="4:10" s="10" customFormat="1" ht="12.75">
      <c r="D8" s="28" t="s">
        <v>10</v>
      </c>
      <c r="F8" s="26" t="s">
        <v>78</v>
      </c>
      <c r="H8" s="28"/>
      <c r="J8" s="26" t="s">
        <v>78</v>
      </c>
    </row>
    <row r="9" spans="4:10" s="10" customFormat="1" ht="12.75">
      <c r="D9" s="28"/>
      <c r="F9" s="26" t="s">
        <v>10</v>
      </c>
      <c r="H9" s="28"/>
      <c r="J9" s="26" t="s">
        <v>80</v>
      </c>
    </row>
    <row r="10" spans="4:10" s="10" customFormat="1" ht="12.75">
      <c r="D10" s="28"/>
      <c r="F10" s="26"/>
      <c r="H10" s="28"/>
      <c r="J10" s="26"/>
    </row>
    <row r="11" spans="4:10" s="10" customFormat="1" ht="12.75">
      <c r="D11" s="29" t="s">
        <v>216</v>
      </c>
      <c r="F11" s="27" t="s">
        <v>217</v>
      </c>
      <c r="H11" s="29" t="s">
        <v>216</v>
      </c>
      <c r="J11" s="27" t="s">
        <v>217</v>
      </c>
    </row>
    <row r="12" spans="6:10" s="10" customFormat="1" ht="12.75">
      <c r="F12" s="4"/>
      <c r="J12" s="4"/>
    </row>
    <row r="13" spans="3:11" s="10" customFormat="1" ht="12.75">
      <c r="C13" s="30" t="s">
        <v>45</v>
      </c>
      <c r="D13" s="11" t="s">
        <v>8</v>
      </c>
      <c r="E13" s="13"/>
      <c r="F13" s="11" t="s">
        <v>8</v>
      </c>
      <c r="H13" s="11" t="s">
        <v>8</v>
      </c>
      <c r="J13" s="11" t="s">
        <v>8</v>
      </c>
      <c r="K13" s="2"/>
    </row>
    <row r="14" spans="2:11" s="10" customFormat="1" ht="15">
      <c r="B14" s="60" t="s">
        <v>115</v>
      </c>
      <c r="E14" s="13"/>
      <c r="K14" s="2"/>
    </row>
    <row r="15" spans="2:11" s="10" customFormat="1" ht="15">
      <c r="B15" s="59" t="s">
        <v>6</v>
      </c>
      <c r="C15" s="5"/>
      <c r="D15" s="2">
        <v>165366552</v>
      </c>
      <c r="E15" s="1"/>
      <c r="F15" s="2">
        <v>142944394</v>
      </c>
      <c r="G15" s="2"/>
      <c r="H15" s="2">
        <v>587636090</v>
      </c>
      <c r="I15" s="2"/>
      <c r="J15" s="2">
        <v>525564233</v>
      </c>
      <c r="K15" s="2"/>
    </row>
    <row r="16" spans="2:11" s="10" customFormat="1" ht="12.75">
      <c r="B16" s="54"/>
      <c r="C16" s="5"/>
      <c r="D16" s="2"/>
      <c r="E16" s="1"/>
      <c r="F16" s="2"/>
      <c r="G16" s="2"/>
      <c r="H16" s="2"/>
      <c r="I16" s="2"/>
      <c r="J16" s="2"/>
      <c r="K16" s="2"/>
    </row>
    <row r="17" spans="2:11" s="10" customFormat="1" ht="12.75">
      <c r="B17" s="54" t="s">
        <v>3</v>
      </c>
      <c r="C17" s="5"/>
      <c r="D17" s="2">
        <v>-157348355</v>
      </c>
      <c r="E17" s="1"/>
      <c r="F17" s="2">
        <v>-132476141</v>
      </c>
      <c r="G17" s="2"/>
      <c r="H17" s="2">
        <v>-556928388</v>
      </c>
      <c r="I17" s="2"/>
      <c r="J17" s="2">
        <v>-491863448</v>
      </c>
      <c r="K17" s="2"/>
    </row>
    <row r="18" spans="2:11" s="10" customFormat="1" ht="12.75">
      <c r="B18" s="54"/>
      <c r="C18" s="5"/>
      <c r="D18" s="6"/>
      <c r="E18" s="1"/>
      <c r="F18" s="6"/>
      <c r="G18" s="2"/>
      <c r="H18" s="6"/>
      <c r="I18" s="2"/>
      <c r="J18" s="6"/>
      <c r="K18" s="2"/>
    </row>
    <row r="19" spans="2:11" s="10" customFormat="1" ht="12.75">
      <c r="B19" s="54" t="s">
        <v>4</v>
      </c>
      <c r="C19" s="5"/>
      <c r="D19" s="2">
        <v>8018197</v>
      </c>
      <c r="E19" s="1"/>
      <c r="F19" s="2">
        <v>10468253</v>
      </c>
      <c r="G19" s="2"/>
      <c r="H19" s="2">
        <v>30707702</v>
      </c>
      <c r="I19" s="2"/>
      <c r="J19" s="2">
        <v>33700785</v>
      </c>
      <c r="K19" s="2"/>
    </row>
    <row r="20" spans="2:11" s="10" customFormat="1" ht="12.75">
      <c r="B20" s="54"/>
      <c r="C20" s="5"/>
      <c r="D20" s="2"/>
      <c r="E20" s="1"/>
      <c r="F20" s="2"/>
      <c r="G20" s="2"/>
      <c r="H20" s="2"/>
      <c r="I20" s="2"/>
      <c r="J20" s="2"/>
      <c r="K20" s="2"/>
    </row>
    <row r="21" spans="2:11" s="10" customFormat="1" ht="12.75">
      <c r="B21" s="54" t="s">
        <v>28</v>
      </c>
      <c r="C21" s="5"/>
      <c r="D21" s="2">
        <v>26577</v>
      </c>
      <c r="E21" s="1"/>
      <c r="F21" s="2">
        <v>74120</v>
      </c>
      <c r="G21" s="2"/>
      <c r="H21" s="2">
        <v>360184</v>
      </c>
      <c r="I21" s="2"/>
      <c r="J21" s="2">
        <v>540070</v>
      </c>
      <c r="K21" s="2"/>
    </row>
    <row r="22" spans="2:11" s="10" customFormat="1" ht="12.75">
      <c r="B22" s="54" t="s">
        <v>30</v>
      </c>
      <c r="C22" s="31"/>
      <c r="D22" s="2">
        <v>1043795</v>
      </c>
      <c r="E22" s="1"/>
      <c r="F22" s="2">
        <v>8824472</v>
      </c>
      <c r="G22" s="2"/>
      <c r="H22" s="2">
        <v>2718417</v>
      </c>
      <c r="I22" s="2"/>
      <c r="J22" s="2">
        <v>24540417</v>
      </c>
      <c r="K22" s="2"/>
    </row>
    <row r="23" spans="2:11" s="10" customFormat="1" ht="12.75">
      <c r="B23" s="54" t="s">
        <v>7</v>
      </c>
      <c r="C23" s="5"/>
      <c r="D23" s="2">
        <v>-2022555</v>
      </c>
      <c r="E23" s="1"/>
      <c r="F23" s="2">
        <v>-3018709</v>
      </c>
      <c r="G23" s="2"/>
      <c r="H23" s="2">
        <v>-7958771</v>
      </c>
      <c r="I23" s="2"/>
      <c r="J23" s="2">
        <v>-9419408</v>
      </c>
      <c r="K23" s="2"/>
    </row>
    <row r="24" spans="2:11" s="10" customFormat="1" ht="12.75">
      <c r="B24" s="54" t="s">
        <v>1</v>
      </c>
      <c r="C24" s="5"/>
      <c r="D24" s="2">
        <v>-1409799</v>
      </c>
      <c r="E24" s="1"/>
      <c r="F24" s="2">
        <v>-1801445</v>
      </c>
      <c r="G24" s="2"/>
      <c r="H24" s="2">
        <v>-5548366</v>
      </c>
      <c r="I24" s="2"/>
      <c r="J24" s="2">
        <v>-6126472</v>
      </c>
      <c r="K24" s="2"/>
    </row>
    <row r="25" spans="2:11" s="10" customFormat="1" ht="12.75">
      <c r="B25" s="54" t="s">
        <v>143</v>
      </c>
      <c r="C25" s="5"/>
      <c r="D25" s="2">
        <v>-252678</v>
      </c>
      <c r="E25" s="1"/>
      <c r="F25" s="2">
        <v>-281635</v>
      </c>
      <c r="G25" s="2"/>
      <c r="H25" s="2">
        <v>-1037816</v>
      </c>
      <c r="I25" s="2"/>
      <c r="J25" s="2">
        <v>-1165161</v>
      </c>
      <c r="K25" s="2"/>
    </row>
    <row r="26" spans="2:11" s="10" customFormat="1" ht="12.75">
      <c r="B26" s="54" t="s">
        <v>81</v>
      </c>
      <c r="C26" s="31"/>
      <c r="D26" s="2">
        <v>-1479065</v>
      </c>
      <c r="E26" s="1"/>
      <c r="F26" s="2">
        <v>-2897204</v>
      </c>
      <c r="G26" s="2"/>
      <c r="H26" s="2">
        <v>-1512317</v>
      </c>
      <c r="I26" s="2"/>
      <c r="J26" s="2">
        <v>-3639656</v>
      </c>
      <c r="K26" s="2"/>
    </row>
    <row r="27" spans="2:11" s="10" customFormat="1" ht="12.75">
      <c r="B27" s="54"/>
      <c r="C27" s="31"/>
      <c r="D27" s="2">
        <v>0</v>
      </c>
      <c r="E27" s="1"/>
      <c r="F27" s="2"/>
      <c r="G27" s="2"/>
      <c r="H27" s="2"/>
      <c r="I27" s="2"/>
      <c r="J27" s="2"/>
      <c r="K27" s="2"/>
    </row>
    <row r="28" spans="2:11" s="10" customFormat="1" ht="12.75">
      <c r="B28" s="54"/>
      <c r="C28" s="31"/>
      <c r="D28" s="12">
        <v>-4093725</v>
      </c>
      <c r="E28" s="1"/>
      <c r="F28" s="12">
        <v>899599</v>
      </c>
      <c r="G28" s="2"/>
      <c r="H28" s="12">
        <v>-12978669</v>
      </c>
      <c r="I28" s="2"/>
      <c r="J28" s="12">
        <v>4729790</v>
      </c>
      <c r="K28" s="2"/>
    </row>
    <row r="29" spans="2:11" s="10" customFormat="1" ht="12.75">
      <c r="B29" s="54"/>
      <c r="C29" s="5"/>
      <c r="D29" s="2"/>
      <c r="E29" s="1"/>
      <c r="F29" s="2"/>
      <c r="G29" s="2"/>
      <c r="H29" s="2"/>
      <c r="I29" s="2"/>
      <c r="J29" s="2"/>
      <c r="K29" s="2"/>
    </row>
    <row r="30" spans="2:11" s="10" customFormat="1" ht="12.75">
      <c r="B30" s="54" t="s">
        <v>0</v>
      </c>
      <c r="C30" s="5"/>
      <c r="D30" s="2">
        <v>-856512</v>
      </c>
      <c r="E30" s="1"/>
      <c r="F30" s="2">
        <v>-709946</v>
      </c>
      <c r="G30" s="2"/>
      <c r="H30" s="2">
        <v>-4774489</v>
      </c>
      <c r="I30" s="2"/>
      <c r="J30" s="2">
        <v>-4224345</v>
      </c>
      <c r="K30" s="2"/>
    </row>
    <row r="31" spans="2:11" s="10" customFormat="1" ht="12.75">
      <c r="B31" s="54" t="s">
        <v>116</v>
      </c>
      <c r="C31" s="5"/>
      <c r="D31" s="1"/>
      <c r="E31" s="1"/>
      <c r="F31" s="1"/>
      <c r="G31" s="1"/>
      <c r="H31" s="1"/>
      <c r="I31" s="1"/>
      <c r="J31" s="1"/>
      <c r="K31" s="2"/>
    </row>
    <row r="32" spans="2:11" s="10" customFormat="1" ht="12.75">
      <c r="B32" s="54" t="s">
        <v>117</v>
      </c>
      <c r="C32" s="5"/>
      <c r="D32" s="1">
        <v>0</v>
      </c>
      <c r="E32" s="1"/>
      <c r="F32" s="1">
        <v>0</v>
      </c>
      <c r="G32" s="1"/>
      <c r="H32" s="1">
        <v>0</v>
      </c>
      <c r="I32" s="1"/>
      <c r="J32" s="1">
        <v>0</v>
      </c>
      <c r="K32" s="2"/>
    </row>
    <row r="33" spans="2:11" s="10" customFormat="1" ht="12.75">
      <c r="B33" s="78" t="s">
        <v>82</v>
      </c>
      <c r="C33" s="5"/>
      <c r="D33" s="2">
        <v>0</v>
      </c>
      <c r="E33" s="1"/>
      <c r="F33" s="2">
        <v>0</v>
      </c>
      <c r="G33" s="2"/>
      <c r="H33" s="2">
        <v>0</v>
      </c>
      <c r="I33" s="2"/>
      <c r="J33" s="2">
        <v>354596</v>
      </c>
      <c r="K33" s="2"/>
    </row>
    <row r="34" spans="2:11" s="10" customFormat="1" ht="12.75">
      <c r="B34" s="54"/>
      <c r="C34" s="5"/>
      <c r="D34" s="6"/>
      <c r="E34" s="1"/>
      <c r="F34" s="6"/>
      <c r="G34" s="2"/>
      <c r="H34" s="6"/>
      <c r="I34" s="2"/>
      <c r="J34" s="6"/>
      <c r="K34" s="2"/>
    </row>
    <row r="35" spans="2:11" s="10" customFormat="1" ht="12.75">
      <c r="B35" s="54" t="s">
        <v>5</v>
      </c>
      <c r="C35" s="5"/>
      <c r="D35" s="2">
        <v>3067960</v>
      </c>
      <c r="E35" s="1"/>
      <c r="F35" s="2">
        <v>10657906</v>
      </c>
      <c r="G35" s="2" t="e">
        <v>#REF!</v>
      </c>
      <c r="H35" s="2">
        <v>12954544</v>
      </c>
      <c r="I35" s="2" t="e">
        <v>#REF!</v>
      </c>
      <c r="J35" s="2">
        <v>34560826</v>
      </c>
      <c r="K35" s="2"/>
    </row>
    <row r="36" spans="2:11" s="10" customFormat="1" ht="12.75">
      <c r="B36" s="54"/>
      <c r="C36" s="5"/>
      <c r="D36" s="2"/>
      <c r="E36" s="1"/>
      <c r="F36" s="2"/>
      <c r="G36" s="2"/>
      <c r="H36" s="2"/>
      <c r="I36" s="2"/>
      <c r="J36" s="2"/>
      <c r="K36" s="2"/>
    </row>
    <row r="37" spans="2:11" s="10" customFormat="1" ht="12.75">
      <c r="B37" s="54" t="s">
        <v>29</v>
      </c>
      <c r="C37" s="5"/>
      <c r="D37" s="2"/>
      <c r="E37" s="1"/>
      <c r="F37" s="2"/>
      <c r="G37" s="2"/>
      <c r="H37" s="2"/>
      <c r="I37" s="2"/>
      <c r="J37" s="2"/>
      <c r="K37" s="2"/>
    </row>
    <row r="38" spans="2:11" s="10" customFormat="1" ht="12.75">
      <c r="B38" s="54" t="s">
        <v>46</v>
      </c>
      <c r="C38" s="5"/>
      <c r="D38" s="2">
        <v>-1242563</v>
      </c>
      <c r="E38" s="1"/>
      <c r="F38" s="2">
        <v>-1235434</v>
      </c>
      <c r="G38" s="2"/>
      <c r="H38" s="2">
        <v>-3714322</v>
      </c>
      <c r="I38" s="2"/>
      <c r="J38" s="2">
        <v>-3593458</v>
      </c>
      <c r="K38" s="2"/>
    </row>
    <row r="39" spans="2:11" s="10" customFormat="1" ht="12.75">
      <c r="B39" s="54" t="s">
        <v>125</v>
      </c>
      <c r="C39" s="5"/>
      <c r="D39" s="2"/>
      <c r="E39" s="1"/>
      <c r="F39" s="2"/>
      <c r="G39" s="2"/>
      <c r="H39" s="2"/>
      <c r="I39" s="2"/>
      <c r="J39" s="2"/>
      <c r="K39" s="2"/>
    </row>
    <row r="40" spans="2:11" s="10" customFormat="1" ht="12.75">
      <c r="B40" s="54" t="s">
        <v>126</v>
      </c>
      <c r="C40" s="5"/>
      <c r="D40" s="2">
        <v>229000</v>
      </c>
      <c r="E40" s="1"/>
      <c r="F40" s="2">
        <v>-3450</v>
      </c>
      <c r="G40" s="2"/>
      <c r="H40" s="2">
        <v>226200</v>
      </c>
      <c r="I40" s="2"/>
      <c r="J40" s="2">
        <v>-712450</v>
      </c>
      <c r="K40" s="2"/>
    </row>
    <row r="41" spans="2:11" s="10" customFormat="1" ht="12.75">
      <c r="B41" s="54" t="s">
        <v>47</v>
      </c>
      <c r="C41" s="5"/>
      <c r="D41" s="2">
        <v>-261360</v>
      </c>
      <c r="E41" s="1"/>
      <c r="F41" s="2">
        <v>-117379</v>
      </c>
      <c r="G41" s="2"/>
      <c r="H41" s="2">
        <v>-666361</v>
      </c>
      <c r="I41" s="2"/>
      <c r="J41" s="2">
        <v>-206126</v>
      </c>
      <c r="K41" s="2"/>
    </row>
    <row r="42" spans="2:11" s="10" customFormat="1" ht="12.75">
      <c r="B42" s="54"/>
      <c r="C42" s="5"/>
      <c r="D42" s="12">
        <v>-1274923</v>
      </c>
      <c r="E42" s="12">
        <v>0</v>
      </c>
      <c r="F42" s="12">
        <v>-1356263</v>
      </c>
      <c r="G42" s="2" t="s">
        <v>49</v>
      </c>
      <c r="H42" s="12">
        <v>-4154483</v>
      </c>
      <c r="I42" s="12">
        <v>0</v>
      </c>
      <c r="J42" s="12">
        <v>-4512034</v>
      </c>
      <c r="K42" s="2"/>
    </row>
    <row r="43" spans="2:11" s="10" customFormat="1" ht="12.75">
      <c r="B43" s="54"/>
      <c r="C43" s="5"/>
      <c r="D43" s="1"/>
      <c r="E43" s="1"/>
      <c r="F43" s="1"/>
      <c r="G43" s="2"/>
      <c r="H43" s="1"/>
      <c r="I43" s="1"/>
      <c r="J43" s="1"/>
      <c r="K43" s="2"/>
    </row>
    <row r="44" spans="2:11" s="10" customFormat="1" ht="12.75">
      <c r="B44" s="54"/>
      <c r="C44" s="5"/>
      <c r="D44" s="2"/>
      <c r="E44" s="1"/>
      <c r="F44" s="2"/>
      <c r="G44" s="2"/>
      <c r="H44" s="2"/>
      <c r="I44" s="1"/>
      <c r="J44" s="2"/>
      <c r="K44" s="2"/>
    </row>
    <row r="45" spans="1:11" s="10" customFormat="1" ht="15.75" thickBot="1">
      <c r="A45" s="21"/>
      <c r="B45" s="61" t="s">
        <v>11</v>
      </c>
      <c r="C45" s="22"/>
      <c r="D45" s="37">
        <v>1793037</v>
      </c>
      <c r="E45" s="1"/>
      <c r="F45" s="37">
        <v>9301643</v>
      </c>
      <c r="G45" s="2"/>
      <c r="H45" s="37">
        <v>8800061</v>
      </c>
      <c r="I45" s="2"/>
      <c r="J45" s="37">
        <v>30048792</v>
      </c>
      <c r="K45" s="2"/>
    </row>
    <row r="46" spans="2:11" s="10" customFormat="1" ht="13.5" thickTop="1">
      <c r="B46" s="54"/>
      <c r="C46" s="5"/>
      <c r="D46" s="2"/>
      <c r="E46" s="1"/>
      <c r="F46" s="2"/>
      <c r="G46" s="2"/>
      <c r="H46" s="2"/>
      <c r="I46" s="2"/>
      <c r="J46" s="2"/>
      <c r="K46" s="2"/>
    </row>
    <row r="47" spans="2:11" s="10" customFormat="1" ht="15">
      <c r="B47" s="59" t="s">
        <v>113</v>
      </c>
      <c r="C47" s="5"/>
      <c r="D47" s="2"/>
      <c r="E47" s="1"/>
      <c r="F47" s="2"/>
      <c r="G47" s="2"/>
      <c r="H47" s="2"/>
      <c r="I47" s="2"/>
      <c r="J47" s="2"/>
      <c r="K47" s="2"/>
    </row>
    <row r="48" spans="2:11" s="10" customFormat="1" ht="12.75">
      <c r="B48" s="54" t="s">
        <v>208</v>
      </c>
      <c r="C48" s="5"/>
      <c r="D48" s="2"/>
      <c r="E48" s="1"/>
      <c r="F48" s="2">
        <v>-58202</v>
      </c>
      <c r="G48" s="2"/>
      <c r="H48" s="2"/>
      <c r="I48" s="2"/>
      <c r="J48" s="2">
        <v>-58202</v>
      </c>
      <c r="K48" s="2"/>
    </row>
    <row r="49" spans="2:11" s="10" customFormat="1" ht="12.75">
      <c r="B49" s="54"/>
      <c r="C49" s="5"/>
      <c r="D49" s="2">
        <v>0</v>
      </c>
      <c r="E49" s="1"/>
      <c r="F49" s="2"/>
      <c r="G49" s="2"/>
      <c r="H49" s="2"/>
      <c r="I49" s="2"/>
      <c r="J49" s="2"/>
      <c r="K49" s="2"/>
    </row>
    <row r="50" spans="2:11" s="10" customFormat="1" ht="12.75">
      <c r="B50" s="54"/>
      <c r="C50" s="5"/>
      <c r="D50" s="2"/>
      <c r="E50" s="1"/>
      <c r="F50" s="2"/>
      <c r="G50" s="2"/>
      <c r="H50" s="2"/>
      <c r="I50" s="2"/>
      <c r="J50" s="2"/>
      <c r="K50" s="2"/>
    </row>
    <row r="51" spans="2:11" s="10" customFormat="1" ht="12.75">
      <c r="B51" s="54" t="s">
        <v>209</v>
      </c>
      <c r="C51" s="5"/>
      <c r="D51" s="2"/>
      <c r="E51" s="1"/>
      <c r="F51" s="2"/>
      <c r="G51" s="2"/>
      <c r="H51" s="2"/>
      <c r="I51" s="2"/>
      <c r="J51" s="2"/>
      <c r="K51" s="2"/>
    </row>
    <row r="52" spans="2:11" s="10" customFormat="1" ht="12.75">
      <c r="B52" s="54" t="s">
        <v>206</v>
      </c>
      <c r="C52" s="5"/>
      <c r="D52" s="2">
        <v>0</v>
      </c>
      <c r="E52" s="1"/>
      <c r="F52" s="2">
        <v>2986855</v>
      </c>
      <c r="G52" s="2"/>
      <c r="H52" s="2">
        <v>0</v>
      </c>
      <c r="I52" s="2"/>
      <c r="J52" s="2">
        <v>2986855</v>
      </c>
      <c r="K52" s="2"/>
    </row>
    <row r="53" spans="2:11" s="10" customFormat="1" ht="12.75">
      <c r="B53" s="54"/>
      <c r="C53" s="5"/>
      <c r="D53" s="2"/>
      <c r="E53" s="1"/>
      <c r="F53" s="2"/>
      <c r="G53" s="2"/>
      <c r="H53" s="2"/>
      <c r="I53" s="2"/>
      <c r="J53" s="2"/>
      <c r="K53" s="2"/>
    </row>
    <row r="54" spans="2:11" s="10" customFormat="1" ht="12.75" customHeight="1" hidden="1">
      <c r="B54" s="10" t="s">
        <v>84</v>
      </c>
      <c r="C54" s="5"/>
      <c r="D54" s="2">
        <v>0</v>
      </c>
      <c r="E54" s="1"/>
      <c r="F54" s="2">
        <v>0</v>
      </c>
      <c r="G54" s="2"/>
      <c r="H54" s="2">
        <v>0</v>
      </c>
      <c r="I54" s="2"/>
      <c r="J54" s="2">
        <v>0</v>
      </c>
      <c r="K54" s="2"/>
    </row>
    <row r="55" spans="3:11" s="10" customFormat="1" ht="12.75" customHeight="1" hidden="1">
      <c r="C55" s="5"/>
      <c r="D55" s="2"/>
      <c r="E55" s="1"/>
      <c r="F55" s="2"/>
      <c r="G55" s="2"/>
      <c r="H55" s="2"/>
      <c r="I55" s="2"/>
      <c r="J55" s="2"/>
      <c r="K55" s="2"/>
    </row>
    <row r="56" spans="2:11" s="10" customFormat="1" ht="12.75" customHeight="1" hidden="1">
      <c r="B56" s="55" t="s">
        <v>83</v>
      </c>
      <c r="C56" s="5"/>
      <c r="D56" s="2">
        <v>0</v>
      </c>
      <c r="E56" s="1"/>
      <c r="F56" s="2">
        <v>0</v>
      </c>
      <c r="G56" s="2"/>
      <c r="H56" s="2">
        <v>0</v>
      </c>
      <c r="I56" s="2"/>
      <c r="J56" s="2">
        <v>0</v>
      </c>
      <c r="K56" s="2"/>
    </row>
    <row r="57" spans="2:11" s="10" customFormat="1" ht="12.75" customHeight="1" hidden="1">
      <c r="B57" s="55"/>
      <c r="C57" s="5"/>
      <c r="D57" s="2"/>
      <c r="E57" s="1"/>
      <c r="F57" s="2"/>
      <c r="G57" s="2"/>
      <c r="H57" s="2"/>
      <c r="I57" s="2"/>
      <c r="J57" s="2"/>
      <c r="K57" s="2"/>
    </row>
    <row r="58" spans="2:11" s="10" customFormat="1" ht="12.75" customHeight="1" hidden="1">
      <c r="B58" s="54" t="s">
        <v>85</v>
      </c>
      <c r="C58" s="5"/>
      <c r="D58" s="2">
        <v>0</v>
      </c>
      <c r="E58" s="1"/>
      <c r="F58" s="2">
        <v>0</v>
      </c>
      <c r="G58" s="2"/>
      <c r="H58" s="2">
        <v>0</v>
      </c>
      <c r="I58" s="2"/>
      <c r="J58" s="2">
        <v>0</v>
      </c>
      <c r="K58" s="2"/>
    </row>
    <row r="59" spans="2:11" s="10" customFormat="1" ht="12.75" customHeight="1" hidden="1">
      <c r="B59" s="54"/>
      <c r="C59" s="5"/>
      <c r="D59" s="2"/>
      <c r="E59" s="1"/>
      <c r="F59" s="2"/>
      <c r="G59" s="2"/>
      <c r="H59" s="2"/>
      <c r="I59" s="2"/>
      <c r="J59" s="2"/>
      <c r="K59" s="2"/>
    </row>
    <row r="60" spans="2:11" s="10" customFormat="1" ht="12.75" customHeight="1" hidden="1">
      <c r="B60" s="54" t="s">
        <v>86</v>
      </c>
      <c r="C60" s="5"/>
      <c r="D60" s="2">
        <v>0</v>
      </c>
      <c r="E60" s="1"/>
      <c r="F60" s="2">
        <v>0</v>
      </c>
      <c r="G60" s="2"/>
      <c r="H60" s="2">
        <v>0</v>
      </c>
      <c r="I60" s="2"/>
      <c r="J60" s="2">
        <v>0</v>
      </c>
      <c r="K60" s="2"/>
    </row>
    <row r="61" spans="2:11" s="10" customFormat="1" ht="12.75" customHeight="1" hidden="1">
      <c r="B61" s="54"/>
      <c r="C61" s="5"/>
      <c r="D61" s="2"/>
      <c r="E61" s="1"/>
      <c r="F61" s="2"/>
      <c r="G61" s="2"/>
      <c r="H61" s="2"/>
      <c r="I61" s="2"/>
      <c r="J61" s="2"/>
      <c r="K61" s="2"/>
    </row>
    <row r="62" spans="2:11" s="10" customFormat="1" ht="12.75" customHeight="1" hidden="1">
      <c r="B62" s="54" t="s">
        <v>112</v>
      </c>
      <c r="C62" s="5"/>
      <c r="D62" s="2"/>
      <c r="E62" s="1"/>
      <c r="F62" s="2"/>
      <c r="G62" s="2"/>
      <c r="H62" s="2"/>
      <c r="I62" s="2"/>
      <c r="J62" s="2"/>
      <c r="K62" s="2"/>
    </row>
    <row r="63" spans="2:11" s="10" customFormat="1" ht="12.75" customHeight="1" hidden="1">
      <c r="B63" s="54" t="s">
        <v>87</v>
      </c>
      <c r="C63" s="5"/>
      <c r="D63" s="2">
        <v>0</v>
      </c>
      <c r="E63" s="1"/>
      <c r="F63" s="2">
        <v>0</v>
      </c>
      <c r="G63" s="2"/>
      <c r="H63" s="2">
        <v>0</v>
      </c>
      <c r="I63" s="2"/>
      <c r="J63" s="2">
        <v>0</v>
      </c>
      <c r="K63" s="2"/>
    </row>
    <row r="64" spans="3:11" s="10" customFormat="1" ht="12.75" customHeight="1" hidden="1">
      <c r="C64" s="5"/>
      <c r="D64" s="2"/>
      <c r="E64" s="1"/>
      <c r="F64" s="2"/>
      <c r="G64" s="2"/>
      <c r="H64" s="2"/>
      <c r="I64" s="2"/>
      <c r="J64" s="2"/>
      <c r="K64" s="2"/>
    </row>
    <row r="65" spans="2:11" s="10" customFormat="1" ht="15.75" thickBot="1">
      <c r="B65" s="59" t="s">
        <v>123</v>
      </c>
      <c r="C65" s="5"/>
      <c r="D65" s="7">
        <v>0</v>
      </c>
      <c r="E65" s="1"/>
      <c r="F65" s="7">
        <v>2928653</v>
      </c>
      <c r="G65" s="2"/>
      <c r="H65" s="7">
        <v>0</v>
      </c>
      <c r="I65" s="2"/>
      <c r="J65" s="7">
        <v>2928653</v>
      </c>
      <c r="K65" s="2"/>
    </row>
    <row r="66" spans="2:11" s="10" customFormat="1" ht="13.5" thickTop="1">
      <c r="B66" s="54"/>
      <c r="C66" s="5"/>
      <c r="D66" s="2"/>
      <c r="E66" s="1"/>
      <c r="F66" s="2"/>
      <c r="G66" s="2"/>
      <c r="H66" s="2"/>
      <c r="I66" s="2"/>
      <c r="J66" s="2"/>
      <c r="K66" s="2"/>
    </row>
    <row r="67" spans="2:11" s="10" customFormat="1" ht="15.75" thickBot="1">
      <c r="B67" s="59" t="s">
        <v>114</v>
      </c>
      <c r="C67" s="5"/>
      <c r="D67" s="58">
        <v>1793037</v>
      </c>
      <c r="E67" s="1"/>
      <c r="F67" s="58">
        <v>12230296</v>
      </c>
      <c r="G67" s="2"/>
      <c r="H67" s="58">
        <v>8800061</v>
      </c>
      <c r="I67" s="2"/>
      <c r="J67" s="58">
        <v>32977445</v>
      </c>
      <c r="K67" s="2"/>
    </row>
    <row r="68" spans="2:11" s="10" customFormat="1" ht="12.75">
      <c r="B68" s="54"/>
      <c r="C68" s="5"/>
      <c r="D68" s="2"/>
      <c r="E68" s="1"/>
      <c r="F68" s="2"/>
      <c r="G68" s="2"/>
      <c r="H68" s="2"/>
      <c r="I68" s="2"/>
      <c r="J68" s="2"/>
      <c r="K68" s="2"/>
    </row>
    <row r="69" spans="2:11" s="10" customFormat="1" ht="12.75">
      <c r="B69" s="54"/>
      <c r="C69" s="5"/>
      <c r="D69" s="2"/>
      <c r="E69" s="1"/>
      <c r="F69" s="2"/>
      <c r="G69" s="2"/>
      <c r="H69" s="2"/>
      <c r="I69" s="2"/>
      <c r="J69" s="2"/>
      <c r="K69" s="2"/>
    </row>
    <row r="70" spans="2:11" s="10" customFormat="1" ht="12.75">
      <c r="B70" s="54" t="s">
        <v>88</v>
      </c>
      <c r="D70" s="2"/>
      <c r="E70" s="1"/>
      <c r="F70" s="2"/>
      <c r="G70" s="2"/>
      <c r="H70" s="2"/>
      <c r="I70" s="2"/>
      <c r="J70" s="2"/>
      <c r="K70" s="2"/>
    </row>
    <row r="71" spans="2:12" s="10" customFormat="1" ht="12.75">
      <c r="B71" s="54" t="s">
        <v>89</v>
      </c>
      <c r="D71" s="2">
        <v>1748173</v>
      </c>
      <c r="E71" s="1"/>
      <c r="F71" s="2">
        <v>9266963</v>
      </c>
      <c r="G71" s="2"/>
      <c r="H71" s="2">
        <v>8492961</v>
      </c>
      <c r="I71" s="2"/>
      <c r="J71" s="2">
        <v>29874677</v>
      </c>
      <c r="K71" s="2"/>
      <c r="L71" s="14"/>
    </row>
    <row r="72" spans="2:11" s="10" customFormat="1" ht="12.75">
      <c r="B72" s="54" t="s">
        <v>90</v>
      </c>
      <c r="C72" s="5"/>
      <c r="D72" s="2">
        <v>44864</v>
      </c>
      <c r="E72" s="1"/>
      <c r="F72" s="2">
        <v>34680</v>
      </c>
      <c r="G72" s="2"/>
      <c r="H72" s="2">
        <v>307100</v>
      </c>
      <c r="I72" s="2"/>
      <c r="J72" s="2">
        <v>174115</v>
      </c>
      <c r="K72" s="2"/>
    </row>
    <row r="73" spans="2:11" s="10" customFormat="1" ht="12.75">
      <c r="B73" s="54"/>
      <c r="C73" s="5"/>
      <c r="D73" s="14"/>
      <c r="E73" s="13"/>
      <c r="F73" s="2"/>
      <c r="G73" s="13"/>
      <c r="J73" s="2">
        <v>0</v>
      </c>
      <c r="K73" s="1"/>
    </row>
    <row r="74" spans="2:11" s="10" customFormat="1" ht="13.5" thickBot="1">
      <c r="B74" s="54"/>
      <c r="C74" s="5"/>
      <c r="D74" s="23">
        <v>1793037</v>
      </c>
      <c r="E74" s="20"/>
      <c r="F74" s="23">
        <v>9301643</v>
      </c>
      <c r="G74" s="20"/>
      <c r="H74" s="23">
        <v>8800061</v>
      </c>
      <c r="I74" s="23" t="e">
        <v>#REF!</v>
      </c>
      <c r="J74" s="23">
        <v>30048792</v>
      </c>
      <c r="K74" s="1"/>
    </row>
    <row r="75" spans="2:11" s="10" customFormat="1" ht="13.5" thickTop="1">
      <c r="B75" s="54"/>
      <c r="C75" s="5"/>
      <c r="D75" s="20"/>
      <c r="E75" s="20"/>
      <c r="F75" s="20"/>
      <c r="G75" s="20"/>
      <c r="H75" s="20"/>
      <c r="I75" s="20"/>
      <c r="J75" s="20"/>
      <c r="K75" s="1"/>
    </row>
    <row r="76" spans="2:12" s="10" customFormat="1" ht="12.75">
      <c r="B76" s="54" t="s">
        <v>91</v>
      </c>
      <c r="D76" s="2"/>
      <c r="E76" s="1"/>
      <c r="F76" s="2"/>
      <c r="G76" s="2"/>
      <c r="H76" s="2"/>
      <c r="I76" s="2"/>
      <c r="J76" s="2"/>
      <c r="K76" s="2"/>
      <c r="L76" s="2"/>
    </row>
    <row r="77" spans="2:12" s="10" customFormat="1" ht="12.75">
      <c r="B77" s="54" t="s">
        <v>89</v>
      </c>
      <c r="D77" s="2">
        <v>1748173</v>
      </c>
      <c r="E77" s="1"/>
      <c r="F77" s="2">
        <v>12224779</v>
      </c>
      <c r="G77" s="2"/>
      <c r="H77" s="2">
        <v>8492961</v>
      </c>
      <c r="I77" s="2"/>
      <c r="J77" s="2">
        <v>32832493</v>
      </c>
      <c r="K77" s="2"/>
      <c r="L77" s="2"/>
    </row>
    <row r="78" spans="2:12" s="10" customFormat="1" ht="12.75">
      <c r="B78" s="54" t="s">
        <v>90</v>
      </c>
      <c r="C78" s="5"/>
      <c r="D78" s="2">
        <v>44864</v>
      </c>
      <c r="E78" s="1"/>
      <c r="F78" s="2">
        <v>5517</v>
      </c>
      <c r="G78" s="2"/>
      <c r="H78" s="2">
        <v>307100</v>
      </c>
      <c r="I78" s="2"/>
      <c r="J78" s="2">
        <v>144952</v>
      </c>
      <c r="K78" s="2"/>
      <c r="L78" s="2"/>
    </row>
    <row r="79" spans="2:12" s="10" customFormat="1" ht="12.75">
      <c r="B79" s="54"/>
      <c r="C79" s="5"/>
      <c r="D79" s="14"/>
      <c r="E79" s="13"/>
      <c r="G79" s="13"/>
      <c r="K79" s="1"/>
      <c r="L79" s="2"/>
    </row>
    <row r="80" spans="2:12" s="10" customFormat="1" ht="13.5" thickBot="1">
      <c r="B80" s="54"/>
      <c r="C80" s="5"/>
      <c r="D80" s="23">
        <v>1793037</v>
      </c>
      <c r="E80" s="20"/>
      <c r="F80" s="23">
        <v>12230296</v>
      </c>
      <c r="G80" s="20"/>
      <c r="H80" s="23">
        <v>8800061</v>
      </c>
      <c r="I80" s="23" t="e">
        <v>#REF!</v>
      </c>
      <c r="J80" s="23">
        <v>32977445</v>
      </c>
      <c r="K80" s="1"/>
      <c r="L80" s="2"/>
    </row>
    <row r="81" spans="2:12" s="10" customFormat="1" ht="13.5" thickTop="1">
      <c r="B81" s="54" t="s">
        <v>50</v>
      </c>
      <c r="C81" s="2"/>
      <c r="D81" s="2"/>
      <c r="E81" s="1"/>
      <c r="F81" s="2"/>
      <c r="G81" s="1"/>
      <c r="H81" s="2"/>
      <c r="I81" s="1"/>
      <c r="J81" s="2"/>
      <c r="K81" s="2"/>
      <c r="L81" s="2"/>
    </row>
    <row r="82" spans="2:12" s="10" customFormat="1" ht="13.5" thickBot="1">
      <c r="B82" s="54" t="s">
        <v>51</v>
      </c>
      <c r="C82" s="2"/>
      <c r="D82" s="53">
        <v>1.1825790495140276</v>
      </c>
      <c r="E82" s="1"/>
      <c r="F82" s="53">
        <v>6.268782492591788</v>
      </c>
      <c r="G82" s="1"/>
      <c r="H82" s="53">
        <v>5.745196697889572</v>
      </c>
      <c r="I82" s="1"/>
      <c r="J82" s="53">
        <v>20.209193901975713</v>
      </c>
      <c r="K82" s="2"/>
      <c r="L82" s="2"/>
    </row>
    <row r="83" spans="2:12" s="10" customFormat="1" ht="13.5" thickTop="1">
      <c r="B83" s="54"/>
      <c r="C83" s="2"/>
      <c r="D83" s="5"/>
      <c r="E83" s="1"/>
      <c r="F83" s="5"/>
      <c r="G83" s="1"/>
      <c r="H83" s="5"/>
      <c r="I83" s="1"/>
      <c r="J83" s="5"/>
      <c r="K83" s="2"/>
      <c r="L83" s="2"/>
    </row>
    <row r="84" spans="2:12" s="10" customFormat="1" ht="13.5" thickBot="1">
      <c r="B84" s="54" t="s">
        <v>52</v>
      </c>
      <c r="C84" s="2"/>
      <c r="D84" s="73">
        <v>1.1825790495140276</v>
      </c>
      <c r="E84" s="1"/>
      <c r="F84" s="73">
        <v>6.268782492591788</v>
      </c>
      <c r="G84" s="1"/>
      <c r="H84" s="73">
        <v>5.745196697889572</v>
      </c>
      <c r="I84" s="1"/>
      <c r="J84" s="73">
        <v>20.209193901975713</v>
      </c>
      <c r="K84" s="2"/>
      <c r="L84" s="13"/>
    </row>
    <row r="85" spans="2:12" s="10" customFormat="1" ht="13.5" thickTop="1">
      <c r="B85" s="54"/>
      <c r="C85" s="2"/>
      <c r="D85" s="5"/>
      <c r="E85" s="1"/>
      <c r="F85" s="5"/>
      <c r="G85" s="1"/>
      <c r="H85" s="5"/>
      <c r="I85" s="1"/>
      <c r="J85" s="5"/>
      <c r="K85" s="2"/>
      <c r="L85" s="13"/>
    </row>
    <row r="86" spans="2:12" s="10" customFormat="1" ht="12.75">
      <c r="B86" s="54"/>
      <c r="C86" s="2"/>
      <c r="D86" s="5"/>
      <c r="E86" s="5"/>
      <c r="F86" s="5"/>
      <c r="G86" s="5"/>
      <c r="H86" s="5"/>
      <c r="I86" s="5"/>
      <c r="J86" s="5"/>
      <c r="K86" s="2"/>
      <c r="L86" s="13"/>
    </row>
    <row r="87" spans="2:11" s="10" customFormat="1" ht="12.75">
      <c r="B87" s="54" t="s">
        <v>122</v>
      </c>
      <c r="C87" s="2"/>
      <c r="D87" s="2"/>
      <c r="E87" s="2"/>
      <c r="F87" s="2"/>
      <c r="G87" s="2"/>
      <c r="H87" s="2"/>
      <c r="I87" s="2"/>
      <c r="J87" s="2"/>
      <c r="K87" s="2"/>
    </row>
    <row r="88" spans="2:11" s="10" customFormat="1" ht="12.75">
      <c r="B88" s="2" t="s">
        <v>199</v>
      </c>
      <c r="C88" s="2"/>
      <c r="D88" s="2"/>
      <c r="E88" s="2"/>
      <c r="F88" s="2"/>
      <c r="G88" s="2"/>
      <c r="H88" s="2"/>
      <c r="I88" s="2"/>
      <c r="J88" s="2"/>
      <c r="K88" s="2"/>
    </row>
    <row r="89" spans="2:11" s="10" customFormat="1" ht="12.75">
      <c r="B89" s="54"/>
      <c r="C89" s="2"/>
      <c r="D89" s="2"/>
      <c r="E89" s="2"/>
      <c r="F89" s="2"/>
      <c r="G89" s="2"/>
      <c r="H89" s="2"/>
      <c r="I89" s="2"/>
      <c r="J89" s="2"/>
      <c r="K89" s="2"/>
    </row>
    <row r="90" spans="1:10" ht="12.75">
      <c r="A90" s="36"/>
      <c r="B90" s="56"/>
      <c r="C90" s="36"/>
      <c r="D90" s="1"/>
      <c r="E90" s="1"/>
      <c r="F90" s="1"/>
      <c r="G90" s="36"/>
      <c r="H90" s="36"/>
      <c r="I90" s="36"/>
      <c r="J90" s="36"/>
    </row>
    <row r="91" spans="1:11" ht="12.75">
      <c r="A91" s="36"/>
      <c r="B91" s="57"/>
      <c r="C91" s="36"/>
      <c r="D91" s="1"/>
      <c r="E91" s="1"/>
      <c r="F91" s="1"/>
      <c r="G91" s="36"/>
      <c r="H91" s="1"/>
      <c r="I91" s="1"/>
      <c r="J91" s="1"/>
      <c r="K91" s="36"/>
    </row>
    <row r="92" spans="1:11" ht="12.75">
      <c r="A92" s="36"/>
      <c r="B92" s="56"/>
      <c r="C92" s="36"/>
      <c r="D92" s="1"/>
      <c r="E92" s="1"/>
      <c r="F92" s="1"/>
      <c r="G92" s="36"/>
      <c r="H92" s="1"/>
      <c r="I92" s="1"/>
      <c r="J92" s="1"/>
      <c r="K92" s="36"/>
    </row>
    <row r="93" spans="1:10" ht="12.75">
      <c r="A93" s="36"/>
      <c r="B93" s="56"/>
      <c r="C93" s="36"/>
      <c r="D93" s="1"/>
      <c r="E93" s="1"/>
      <c r="F93" s="1"/>
      <c r="G93" s="36"/>
      <c r="H93" s="1"/>
      <c r="I93" s="1"/>
      <c r="J93" s="1"/>
    </row>
    <row r="94" spans="1:10" ht="12.75">
      <c r="A94" s="36"/>
      <c r="B94" s="56"/>
      <c r="C94" s="36"/>
      <c r="D94" s="1"/>
      <c r="E94" s="1"/>
      <c r="F94" s="1"/>
      <c r="G94" s="36"/>
      <c r="H94" s="1"/>
      <c r="I94" s="1"/>
      <c r="J94" s="1"/>
    </row>
    <row r="95" spans="1:10" ht="12.75">
      <c r="A95" s="36"/>
      <c r="B95" s="56"/>
      <c r="C95" s="36"/>
      <c r="D95" s="1"/>
      <c r="E95" s="1"/>
      <c r="F95" s="1"/>
      <c r="G95" s="36"/>
      <c r="H95" s="1"/>
      <c r="I95" s="1"/>
      <c r="J95" s="1"/>
    </row>
    <row r="96" spans="1:10" ht="12.75">
      <c r="A96" s="36"/>
      <c r="B96" s="56"/>
      <c r="C96" s="36"/>
      <c r="D96" s="1"/>
      <c r="E96" s="1"/>
      <c r="F96" s="1"/>
      <c r="G96" s="36"/>
      <c r="H96" s="1"/>
      <c r="I96" s="1"/>
      <c r="J96" s="1"/>
    </row>
    <row r="97" spans="1:10" ht="12.75">
      <c r="A97" s="36"/>
      <c r="B97" s="56"/>
      <c r="C97" s="36"/>
      <c r="D97" s="1"/>
      <c r="E97" s="1"/>
      <c r="F97" s="1"/>
      <c r="G97" s="36"/>
      <c r="H97" s="1"/>
      <c r="I97" s="1"/>
      <c r="J97" s="1"/>
    </row>
    <row r="98" spans="1:10" ht="12.75">
      <c r="A98" s="36"/>
      <c r="B98" s="56"/>
      <c r="C98" s="36"/>
      <c r="D98" s="20"/>
      <c r="E98" s="1"/>
      <c r="F98" s="20"/>
      <c r="G98" s="36"/>
      <c r="H98" s="20"/>
      <c r="I98" s="1"/>
      <c r="J98" s="20"/>
    </row>
    <row r="99" spans="2:10" ht="12.75">
      <c r="B99" s="56"/>
      <c r="D99" s="1"/>
      <c r="E99" s="2"/>
      <c r="F99" s="1"/>
      <c r="H99" s="1"/>
      <c r="J99" s="1"/>
    </row>
    <row r="100" ht="12.75">
      <c r="B100" s="54"/>
    </row>
    <row r="101" spans="2:4" ht="12.75">
      <c r="B101" s="54"/>
      <c r="D101" s="39"/>
    </row>
    <row r="102" spans="2:4" ht="12.75">
      <c r="B102" s="54"/>
      <c r="D102" s="39"/>
    </row>
    <row r="103" spans="2:4" ht="12.75">
      <c r="B103" s="54"/>
      <c r="D103" s="39"/>
    </row>
    <row r="104" spans="2:4" ht="12.75">
      <c r="B104" s="54"/>
      <c r="D104" s="39"/>
    </row>
    <row r="105" spans="2:4" ht="12.75">
      <c r="B105" s="54"/>
      <c r="D105" s="39"/>
    </row>
    <row r="106" spans="2:4" ht="12.75">
      <c r="B106" s="54"/>
      <c r="D106" s="39"/>
    </row>
    <row r="107" spans="2:4" ht="12.75">
      <c r="B107" s="54"/>
      <c r="D107" s="39"/>
    </row>
    <row r="108" spans="2:4" ht="12.75">
      <c r="B108" s="54"/>
      <c r="D108" s="39"/>
    </row>
    <row r="109" spans="2:4" ht="12.75">
      <c r="B109" s="54"/>
      <c r="D109" s="39"/>
    </row>
    <row r="110" spans="2:4" ht="12.75">
      <c r="B110" s="54"/>
      <c r="D110" s="39"/>
    </row>
    <row r="111" spans="2:4" ht="12.75">
      <c r="B111" s="54"/>
      <c r="D111" s="39"/>
    </row>
    <row r="112" spans="2:4" ht="12.75">
      <c r="B112" s="54"/>
      <c r="D112" s="39"/>
    </row>
    <row r="113" spans="2:4" ht="12.75">
      <c r="B113" s="54"/>
      <c r="D113" s="39"/>
    </row>
    <row r="114" spans="2:4" ht="12.75">
      <c r="B114" s="54"/>
      <c r="D114" s="39"/>
    </row>
    <row r="115" spans="2:4" ht="12.75">
      <c r="B115" s="54"/>
      <c r="D115" s="39"/>
    </row>
    <row r="116" spans="2:4" ht="12.75">
      <c r="B116" s="54"/>
      <c r="D116" s="39"/>
    </row>
    <row r="117" spans="2:4" ht="12.75">
      <c r="B117" s="54"/>
      <c r="D117" s="39"/>
    </row>
    <row r="118" spans="2:4" ht="12.75">
      <c r="B118" s="54"/>
      <c r="D118" s="39"/>
    </row>
    <row r="119" spans="2:4" ht="12.75">
      <c r="B119" s="54"/>
      <c r="D119" s="39"/>
    </row>
    <row r="120" spans="2:4" ht="12.75">
      <c r="B120" s="54"/>
      <c r="D120" s="39"/>
    </row>
    <row r="121" spans="2:4" ht="12.75">
      <c r="B121" s="54"/>
      <c r="D121" s="39"/>
    </row>
    <row r="122" spans="2:4" ht="12.75">
      <c r="B122" s="54"/>
      <c r="D122" s="39"/>
    </row>
    <row r="123" spans="2:4" ht="12.75">
      <c r="B123" s="54"/>
      <c r="D123" s="39"/>
    </row>
    <row r="124" spans="2:4" ht="12.75">
      <c r="B124" s="54"/>
      <c r="D124" s="38"/>
    </row>
    <row r="125" spans="2:4" ht="12.75">
      <c r="B125" s="5"/>
      <c r="D125" s="38"/>
    </row>
    <row r="126" spans="2:4" ht="12.75">
      <c r="B126" s="5"/>
      <c r="D126" s="38"/>
    </row>
    <row r="127" ht="12.75">
      <c r="B127" s="5"/>
    </row>
    <row r="128" ht="12.75">
      <c r="B128" s="5"/>
    </row>
  </sheetData>
  <mergeCells count="2">
    <mergeCell ref="D5:F5"/>
    <mergeCell ref="H5:J5"/>
  </mergeCells>
  <printOptions horizontalCentered="1"/>
  <pageMargins left="0.511811023622047" right="0.511811023622047" top="0.590551181102362" bottom="0.590551181102362" header="0.511811023622047" footer="0.511811023622047"/>
  <pageSetup fitToHeight="1" fitToWidth="1" horizontalDpi="600" verticalDpi="600" orientation="portrait" paperSize="9" scale="71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1.5" style="42" customWidth="1"/>
    <col min="2" max="2" width="60.33203125" style="42" customWidth="1"/>
    <col min="3" max="3" width="18.66015625" style="42" bestFit="1" customWidth="1"/>
    <col min="4" max="4" width="1.0078125" style="42" customWidth="1"/>
    <col min="5" max="5" width="16.16015625" style="42" bestFit="1" customWidth="1"/>
    <col min="6" max="6" width="1.171875" style="42" customWidth="1"/>
    <col min="7" max="7" width="19.5" style="42" bestFit="1" customWidth="1"/>
    <col min="8" max="8" width="1.0078125" style="42" customWidth="1"/>
    <col min="9" max="9" width="18.83203125" style="42" bestFit="1" customWidth="1"/>
    <col min="10" max="10" width="1.171875" style="42" customWidth="1"/>
    <col min="11" max="11" width="14.33203125" style="42" bestFit="1" customWidth="1"/>
    <col min="12" max="12" width="1.171875" style="42" customWidth="1"/>
    <col min="13" max="13" width="18.66015625" style="42" bestFit="1" customWidth="1"/>
    <col min="14" max="14" width="15" style="42" bestFit="1" customWidth="1"/>
    <col min="15" max="16384" width="9.33203125" style="42" customWidth="1"/>
  </cols>
  <sheetData>
    <row r="1" spans="1:17" ht="14.25">
      <c r="A1" s="41" t="s">
        <v>118</v>
      </c>
      <c r="B1" s="41" t="s">
        <v>27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4.25">
      <c r="A2" s="41"/>
      <c r="B2" s="41" t="s">
        <v>17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4.25">
      <c r="A3" s="41"/>
      <c r="B3" s="41" t="s">
        <v>210</v>
      </c>
      <c r="C3" s="41"/>
      <c r="D3" s="46"/>
      <c r="E3" s="41"/>
      <c r="F3" s="46"/>
      <c r="G3" s="41"/>
      <c r="H3" s="46"/>
      <c r="I3" s="41"/>
      <c r="J3" s="46"/>
      <c r="K3" s="41"/>
      <c r="L3" s="46"/>
      <c r="M3" s="41"/>
      <c r="N3" s="41"/>
      <c r="O3" s="41"/>
      <c r="P3" s="41"/>
      <c r="Q3" s="41"/>
    </row>
    <row r="4" spans="1:17" ht="14.25">
      <c r="A4" s="41"/>
      <c r="B4" s="41"/>
      <c r="C4" s="79" t="s">
        <v>100</v>
      </c>
      <c r="D4" s="46"/>
      <c r="E4" s="41"/>
      <c r="F4" s="46"/>
      <c r="G4" s="41"/>
      <c r="H4" s="46"/>
      <c r="I4" s="41"/>
      <c r="J4" s="46"/>
      <c r="K4" s="41"/>
      <c r="L4" s="46"/>
      <c r="M4" s="41"/>
      <c r="N4" s="41"/>
      <c r="O4" s="41"/>
      <c r="P4" s="41"/>
      <c r="Q4" s="41"/>
    </row>
    <row r="5" spans="1:17" ht="14.25">
      <c r="A5" s="41"/>
      <c r="B5" s="41"/>
      <c r="C5" s="43" t="s">
        <v>12</v>
      </c>
      <c r="D5" s="80"/>
      <c r="E5" s="43" t="s">
        <v>92</v>
      </c>
      <c r="F5" s="80"/>
      <c r="G5" s="43" t="s">
        <v>14</v>
      </c>
      <c r="H5" s="80"/>
      <c r="I5" s="43" t="s">
        <v>16</v>
      </c>
      <c r="J5" s="80"/>
      <c r="K5" s="43" t="s">
        <v>94</v>
      </c>
      <c r="L5" s="80"/>
      <c r="M5" s="43" t="s">
        <v>16</v>
      </c>
      <c r="N5" s="41"/>
      <c r="O5" s="41"/>
      <c r="P5" s="41"/>
      <c r="Q5" s="41"/>
    </row>
    <row r="6" spans="1:17" ht="14.25">
      <c r="A6" s="41"/>
      <c r="B6" s="41"/>
      <c r="C6" s="43" t="s">
        <v>13</v>
      </c>
      <c r="D6" s="80"/>
      <c r="E6" s="43" t="s">
        <v>93</v>
      </c>
      <c r="F6" s="80"/>
      <c r="G6" s="43" t="s">
        <v>128</v>
      </c>
      <c r="H6" s="80"/>
      <c r="I6" s="43"/>
      <c r="J6" s="80"/>
      <c r="K6" s="43" t="s">
        <v>95</v>
      </c>
      <c r="L6" s="80"/>
      <c r="M6" s="43" t="s">
        <v>39</v>
      </c>
      <c r="N6" s="41"/>
      <c r="O6" s="41"/>
      <c r="P6" s="41"/>
      <c r="Q6" s="41"/>
    </row>
    <row r="7" spans="1:17" ht="14.25">
      <c r="A7" s="41"/>
      <c r="B7" s="41"/>
      <c r="C7" s="43"/>
      <c r="D7" s="80"/>
      <c r="E7" s="43"/>
      <c r="F7" s="80"/>
      <c r="G7" s="43"/>
      <c r="H7" s="80"/>
      <c r="I7" s="43"/>
      <c r="J7" s="80"/>
      <c r="K7" s="43" t="s">
        <v>96</v>
      </c>
      <c r="L7" s="80"/>
      <c r="M7" s="43"/>
      <c r="N7" s="41"/>
      <c r="O7" s="41"/>
      <c r="P7" s="41"/>
      <c r="Q7" s="41"/>
    </row>
    <row r="8" spans="1:17" ht="14.25">
      <c r="A8" s="41"/>
      <c r="B8" s="83"/>
      <c r="C8" s="81" t="s">
        <v>8</v>
      </c>
      <c r="D8" s="46"/>
      <c r="E8" s="81" t="s">
        <v>8</v>
      </c>
      <c r="F8" s="46"/>
      <c r="G8" s="81" t="s">
        <v>8</v>
      </c>
      <c r="H8" s="46"/>
      <c r="I8" s="81" t="s">
        <v>8</v>
      </c>
      <c r="J8" s="46"/>
      <c r="K8" s="81" t="s">
        <v>8</v>
      </c>
      <c r="L8" s="46"/>
      <c r="M8" s="81" t="s">
        <v>8</v>
      </c>
      <c r="N8" s="41"/>
      <c r="O8" s="41"/>
      <c r="P8" s="41"/>
      <c r="Q8" s="41"/>
    </row>
    <row r="9" spans="1:17" ht="14.25">
      <c r="A9" s="41"/>
      <c r="B9" s="41" t="s">
        <v>203</v>
      </c>
      <c r="C9" s="82">
        <v>147827158</v>
      </c>
      <c r="D9" s="84"/>
      <c r="E9" s="82">
        <v>8387697</v>
      </c>
      <c r="F9" s="84"/>
      <c r="G9" s="82">
        <v>79100456</v>
      </c>
      <c r="H9" s="84"/>
      <c r="I9" s="82">
        <f>SUM(C9:H9)</f>
        <v>235315311</v>
      </c>
      <c r="J9" s="84"/>
      <c r="K9" s="82">
        <v>280854</v>
      </c>
      <c r="L9" s="84"/>
      <c r="M9" s="82">
        <f>+I9+K9</f>
        <v>235596165</v>
      </c>
      <c r="N9" s="41"/>
      <c r="O9" s="41"/>
      <c r="P9" s="41"/>
      <c r="Q9" s="41"/>
    </row>
    <row r="10" spans="1:17" ht="14.25">
      <c r="A10" s="41"/>
      <c r="B10" s="41"/>
      <c r="C10" s="47"/>
      <c r="D10" s="49"/>
      <c r="E10" s="47"/>
      <c r="F10" s="49"/>
      <c r="G10" s="47"/>
      <c r="H10" s="49"/>
      <c r="I10" s="47"/>
      <c r="J10" s="49"/>
      <c r="K10" s="47"/>
      <c r="L10" s="49"/>
      <c r="M10" s="47"/>
      <c r="N10" s="41"/>
      <c r="O10" s="41"/>
      <c r="P10" s="41"/>
      <c r="Q10" s="41"/>
    </row>
    <row r="11" spans="1:17" ht="14.25">
      <c r="A11" s="41"/>
      <c r="B11" s="41" t="s">
        <v>97</v>
      </c>
      <c r="C11" s="47"/>
      <c r="D11" s="49"/>
      <c r="E11" s="47"/>
      <c r="F11" s="49"/>
      <c r="G11" s="47"/>
      <c r="H11" s="49"/>
      <c r="I11" s="47"/>
      <c r="J11" s="49"/>
      <c r="K11" s="47"/>
      <c r="L11" s="49"/>
      <c r="M11" s="47"/>
      <c r="N11" s="41"/>
      <c r="O11" s="41"/>
      <c r="P11" s="41"/>
      <c r="Q11" s="41"/>
    </row>
    <row r="12" spans="1:17" ht="14.25">
      <c r="A12" s="41"/>
      <c r="B12" s="41"/>
      <c r="C12" s="47"/>
      <c r="D12" s="49"/>
      <c r="E12" s="47"/>
      <c r="F12" s="49"/>
      <c r="G12" s="47"/>
      <c r="H12" s="49"/>
      <c r="I12" s="47"/>
      <c r="J12" s="49"/>
      <c r="K12" s="47"/>
      <c r="L12" s="49"/>
      <c r="M12" s="47"/>
      <c r="N12" s="41"/>
      <c r="O12" s="41"/>
      <c r="P12" s="41"/>
      <c r="Q12" s="41"/>
    </row>
    <row r="13" spans="1:17" ht="14.25">
      <c r="A13" s="41"/>
      <c r="B13" s="41" t="s">
        <v>109</v>
      </c>
      <c r="C13" s="47"/>
      <c r="D13" s="49"/>
      <c r="E13" s="47"/>
      <c r="F13" s="49"/>
      <c r="G13" s="47"/>
      <c r="H13" s="49"/>
      <c r="I13" s="47"/>
      <c r="J13" s="49"/>
      <c r="K13" s="47"/>
      <c r="L13" s="49"/>
      <c r="M13" s="47"/>
      <c r="N13" s="41"/>
      <c r="O13" s="41"/>
      <c r="P13" s="41"/>
      <c r="Q13" s="41"/>
    </row>
    <row r="14" spans="1:17" ht="14.25">
      <c r="A14" s="41"/>
      <c r="B14" s="41"/>
      <c r="C14" s="47"/>
      <c r="D14" s="49"/>
      <c r="E14" s="47"/>
      <c r="F14" s="49"/>
      <c r="G14" s="47"/>
      <c r="H14" s="49"/>
      <c r="I14" s="47"/>
      <c r="J14" s="49"/>
      <c r="K14" s="47"/>
      <c r="L14" s="49"/>
      <c r="M14" s="47"/>
      <c r="N14" s="41"/>
      <c r="O14" s="41"/>
      <c r="P14" s="41"/>
      <c r="Q14" s="41"/>
    </row>
    <row r="15" spans="1:17" ht="14.25">
      <c r="A15" s="41"/>
      <c r="B15" s="41" t="s">
        <v>98</v>
      </c>
      <c r="C15" s="47"/>
      <c r="D15" s="49"/>
      <c r="E15" s="47"/>
      <c r="F15" s="49"/>
      <c r="G15" s="47"/>
      <c r="H15" s="49"/>
      <c r="I15" s="47"/>
      <c r="J15" s="49"/>
      <c r="K15" s="47"/>
      <c r="L15" s="49"/>
      <c r="M15" s="47"/>
      <c r="N15" s="41"/>
      <c r="O15" s="41"/>
      <c r="P15" s="41"/>
      <c r="Q15" s="41"/>
    </row>
    <row r="16" spans="1:17" ht="14.25">
      <c r="A16" s="41"/>
      <c r="B16" s="41"/>
      <c r="C16" s="47"/>
      <c r="D16" s="49"/>
      <c r="E16" s="47"/>
      <c r="F16" s="49"/>
      <c r="G16" s="47"/>
      <c r="H16" s="49"/>
      <c r="I16" s="47"/>
      <c r="J16" s="49"/>
      <c r="K16" s="47"/>
      <c r="L16" s="49"/>
      <c r="M16" s="47"/>
      <c r="N16" s="41"/>
      <c r="O16" s="41"/>
      <c r="P16" s="41"/>
      <c r="Q16" s="41"/>
    </row>
    <row r="17" spans="2:13" s="41" customFormat="1" ht="14.25">
      <c r="B17" s="41" t="s">
        <v>191</v>
      </c>
      <c r="C17" s="47"/>
      <c r="D17" s="49"/>
      <c r="E17" s="47"/>
      <c r="F17" s="49"/>
      <c r="G17" s="47">
        <v>8492961</v>
      </c>
      <c r="H17" s="49"/>
      <c r="I17" s="47">
        <f>SUM(C17:H17)</f>
        <v>8492961</v>
      </c>
      <c r="J17" s="49"/>
      <c r="K17" s="47">
        <f>307100-26776</f>
        <v>280324</v>
      </c>
      <c r="L17" s="49"/>
      <c r="M17" s="82">
        <f>+I17+K17</f>
        <v>8773285</v>
      </c>
    </row>
    <row r="18" spans="1:17" ht="14.25">
      <c r="A18" s="41"/>
      <c r="B18" s="41"/>
      <c r="C18" s="47"/>
      <c r="D18" s="49"/>
      <c r="E18" s="47"/>
      <c r="F18" s="49"/>
      <c r="G18" s="47"/>
      <c r="H18" s="49"/>
      <c r="I18" s="47"/>
      <c r="J18" s="49"/>
      <c r="K18" s="47"/>
      <c r="L18" s="49"/>
      <c r="M18" s="47"/>
      <c r="N18" s="41"/>
      <c r="O18" s="41"/>
      <c r="P18" s="41"/>
      <c r="Q18" s="41"/>
    </row>
    <row r="19" spans="1:17" ht="15" thickBot="1">
      <c r="A19" s="41"/>
      <c r="B19" s="41" t="s">
        <v>211</v>
      </c>
      <c r="C19" s="51">
        <f>SUM(C9:C18)</f>
        <v>147827158</v>
      </c>
      <c r="D19" s="51"/>
      <c r="E19" s="51">
        <f>SUM(E9:E18)</f>
        <v>8387697</v>
      </c>
      <c r="F19" s="49"/>
      <c r="G19" s="51">
        <f>SUM(G9:G18)</f>
        <v>87593417</v>
      </c>
      <c r="H19" s="49"/>
      <c r="I19" s="51">
        <f>SUM(I9:I18)</f>
        <v>243808272</v>
      </c>
      <c r="J19" s="49"/>
      <c r="K19" s="51">
        <f>SUM(K9:K18)</f>
        <v>561178</v>
      </c>
      <c r="L19" s="49"/>
      <c r="M19" s="51">
        <f>SUM(M9:M18)</f>
        <v>244369450</v>
      </c>
      <c r="N19" s="41"/>
      <c r="O19" s="41"/>
      <c r="P19" s="41"/>
      <c r="Q19" s="41"/>
    </row>
    <row r="20" spans="1:17" ht="15" thickTop="1">
      <c r="A20" s="41"/>
      <c r="B20" s="41" t="s">
        <v>120</v>
      </c>
      <c r="C20" s="41"/>
      <c r="D20" s="46"/>
      <c r="E20" s="41"/>
      <c r="F20" s="46"/>
      <c r="G20" s="52"/>
      <c r="H20" s="46"/>
      <c r="I20" s="41"/>
      <c r="J20" s="46"/>
      <c r="K20" s="41"/>
      <c r="L20" s="46"/>
      <c r="M20" s="41"/>
      <c r="N20" s="41"/>
      <c r="O20" s="41"/>
      <c r="P20" s="41"/>
      <c r="Q20" s="41"/>
    </row>
    <row r="21" spans="1:17" ht="14.25">
      <c r="A21" s="41"/>
      <c r="B21" s="41"/>
      <c r="C21" s="41"/>
      <c r="D21" s="46"/>
      <c r="E21" s="41"/>
      <c r="F21" s="46"/>
      <c r="G21" s="41"/>
      <c r="H21" s="46"/>
      <c r="I21" s="41"/>
      <c r="J21" s="46"/>
      <c r="K21" s="52"/>
      <c r="L21" s="46"/>
      <c r="M21" s="52"/>
      <c r="N21" s="41"/>
      <c r="O21" s="41"/>
      <c r="P21" s="41"/>
      <c r="Q21" s="41"/>
    </row>
    <row r="22" spans="1:17" ht="14.25">
      <c r="A22" s="41"/>
      <c r="B22" s="41"/>
      <c r="C22" s="41"/>
      <c r="D22" s="46"/>
      <c r="E22" s="41"/>
      <c r="F22" s="46"/>
      <c r="G22" s="41"/>
      <c r="H22" s="46"/>
      <c r="I22" s="41"/>
      <c r="J22" s="46"/>
      <c r="K22" s="41"/>
      <c r="L22" s="46"/>
      <c r="M22" s="41"/>
      <c r="N22" s="41"/>
      <c r="O22" s="41"/>
      <c r="P22" s="41"/>
      <c r="Q22" s="41"/>
    </row>
    <row r="23" spans="1:17" ht="14.25">
      <c r="A23" s="41"/>
      <c r="B23" s="41" t="s">
        <v>127</v>
      </c>
      <c r="C23" s="41"/>
      <c r="D23" s="46"/>
      <c r="E23" s="41"/>
      <c r="F23" s="46"/>
      <c r="G23" s="41"/>
      <c r="H23" s="46"/>
      <c r="I23" s="41"/>
      <c r="J23" s="46"/>
      <c r="K23" s="41"/>
      <c r="L23" s="46"/>
      <c r="M23" s="41"/>
      <c r="N23" s="41"/>
      <c r="O23" s="41"/>
      <c r="P23" s="41"/>
      <c r="Q23" s="41"/>
    </row>
    <row r="24" spans="1:17" ht="14.25">
      <c r="A24" s="41"/>
      <c r="B24" s="41" t="s">
        <v>214</v>
      </c>
      <c r="C24" s="41"/>
      <c r="D24" s="46"/>
      <c r="E24" s="41"/>
      <c r="F24" s="46"/>
      <c r="G24" s="41"/>
      <c r="H24" s="46"/>
      <c r="I24" s="41"/>
      <c r="J24" s="46"/>
      <c r="K24" s="41"/>
      <c r="L24" s="46"/>
      <c r="M24" s="41"/>
      <c r="N24" s="41"/>
      <c r="O24" s="41"/>
      <c r="P24" s="41"/>
      <c r="Q24" s="41"/>
    </row>
    <row r="25" spans="1:16" ht="14.25">
      <c r="A25" s="41"/>
      <c r="B25" s="41"/>
      <c r="C25" s="79" t="s">
        <v>100</v>
      </c>
      <c r="D25" s="46"/>
      <c r="E25" s="41"/>
      <c r="F25" s="46"/>
      <c r="G25" s="41"/>
      <c r="H25" s="46"/>
      <c r="I25" s="41"/>
      <c r="J25" s="46"/>
      <c r="K25" s="41"/>
      <c r="L25" s="46"/>
      <c r="M25" s="41"/>
      <c r="N25" s="41"/>
      <c r="O25" s="41"/>
      <c r="P25" s="41"/>
    </row>
    <row r="26" spans="1:16" ht="14.25">
      <c r="A26" s="41"/>
      <c r="B26" s="41"/>
      <c r="C26" s="43" t="s">
        <v>12</v>
      </c>
      <c r="D26" s="80"/>
      <c r="E26" s="43" t="s">
        <v>92</v>
      </c>
      <c r="F26" s="80"/>
      <c r="G26" s="43" t="s">
        <v>14</v>
      </c>
      <c r="H26" s="80"/>
      <c r="I26" s="43" t="s">
        <v>16</v>
      </c>
      <c r="J26" s="80"/>
      <c r="K26" s="43" t="s">
        <v>94</v>
      </c>
      <c r="L26" s="80"/>
      <c r="M26" s="43" t="s">
        <v>16</v>
      </c>
      <c r="N26" s="41"/>
      <c r="O26" s="41"/>
      <c r="P26" s="41"/>
    </row>
    <row r="27" spans="1:16" ht="14.25">
      <c r="A27" s="41"/>
      <c r="B27" s="41"/>
      <c r="C27" s="43" t="s">
        <v>13</v>
      </c>
      <c r="D27" s="80"/>
      <c r="E27" s="43" t="s">
        <v>93</v>
      </c>
      <c r="F27" s="80"/>
      <c r="G27" s="43" t="s">
        <v>15</v>
      </c>
      <c r="H27" s="80"/>
      <c r="I27" s="43"/>
      <c r="J27" s="80"/>
      <c r="K27" s="43" t="s">
        <v>95</v>
      </c>
      <c r="L27" s="80"/>
      <c r="M27" s="43" t="s">
        <v>39</v>
      </c>
      <c r="N27" s="41"/>
      <c r="O27" s="41"/>
      <c r="P27" s="41"/>
    </row>
    <row r="28" spans="1:16" ht="14.25">
      <c r="A28" s="41"/>
      <c r="B28" s="41"/>
      <c r="C28" s="43"/>
      <c r="D28" s="80"/>
      <c r="E28" s="43"/>
      <c r="F28" s="80"/>
      <c r="G28" s="43"/>
      <c r="H28" s="80"/>
      <c r="I28" s="43"/>
      <c r="J28" s="80"/>
      <c r="K28" s="43" t="s">
        <v>96</v>
      </c>
      <c r="L28" s="80"/>
      <c r="M28" s="43"/>
      <c r="N28" s="41"/>
      <c r="O28" s="41"/>
      <c r="P28" s="41"/>
    </row>
    <row r="29" spans="1:16" ht="14.25">
      <c r="A29" s="41"/>
      <c r="B29" s="41"/>
      <c r="C29" s="81" t="s">
        <v>8</v>
      </c>
      <c r="D29" s="46"/>
      <c r="E29" s="81" t="s">
        <v>8</v>
      </c>
      <c r="F29" s="46"/>
      <c r="G29" s="81" t="s">
        <v>8</v>
      </c>
      <c r="H29" s="46"/>
      <c r="I29" s="81" t="s">
        <v>8</v>
      </c>
      <c r="J29" s="46"/>
      <c r="K29" s="81" t="s">
        <v>8</v>
      </c>
      <c r="L29" s="46"/>
      <c r="M29" s="81" t="s">
        <v>8</v>
      </c>
      <c r="N29" s="41"/>
      <c r="O29" s="41"/>
      <c r="P29" s="41"/>
    </row>
    <row r="30" spans="1:16" ht="14.25">
      <c r="A30" s="41"/>
      <c r="B30" s="41" t="s">
        <v>155</v>
      </c>
      <c r="C30" s="82">
        <v>147827158</v>
      </c>
      <c r="D30" s="84"/>
      <c r="E30" s="82">
        <v>5400842</v>
      </c>
      <c r="F30" s="84"/>
      <c r="G30" s="82">
        <v>50183792</v>
      </c>
      <c r="H30" s="84"/>
      <c r="I30" s="82">
        <f>SUM(C30:H30)</f>
        <v>203411792</v>
      </c>
      <c r="J30" s="84"/>
      <c r="K30" s="82">
        <v>45009</v>
      </c>
      <c r="L30" s="84"/>
      <c r="M30" s="82">
        <f>+I30+K30</f>
        <v>203456801</v>
      </c>
      <c r="N30" s="41"/>
      <c r="O30" s="41"/>
      <c r="P30" s="41"/>
    </row>
    <row r="31" spans="1:16" ht="14.25">
      <c r="A31" s="41"/>
      <c r="B31" s="41"/>
      <c r="C31" s="82"/>
      <c r="D31" s="84"/>
      <c r="E31" s="82"/>
      <c r="F31" s="84"/>
      <c r="G31" s="82"/>
      <c r="H31" s="84"/>
      <c r="I31" s="82"/>
      <c r="J31" s="84"/>
      <c r="K31" s="82"/>
      <c r="L31" s="84"/>
      <c r="M31" s="82"/>
      <c r="N31" s="41"/>
      <c r="O31" s="41"/>
      <c r="P31" s="41"/>
    </row>
    <row r="32" spans="1:16" ht="15">
      <c r="A32" s="41"/>
      <c r="B32" s="1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1"/>
    </row>
    <row r="33" spans="1:16" ht="14.25">
      <c r="A33" s="41"/>
      <c r="B33" s="41" t="s">
        <v>97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1"/>
    </row>
    <row r="34" spans="1:16" ht="14.25">
      <c r="A34" s="41"/>
      <c r="B34" s="41"/>
      <c r="C34" s="47"/>
      <c r="D34" s="49"/>
      <c r="E34" s="47"/>
      <c r="F34" s="49"/>
      <c r="G34" s="47"/>
      <c r="H34" s="49"/>
      <c r="I34" s="47"/>
      <c r="J34" s="49"/>
      <c r="K34" s="47"/>
      <c r="L34" s="49"/>
      <c r="M34" s="47"/>
      <c r="N34" s="41"/>
      <c r="O34" s="41"/>
      <c r="P34" s="41"/>
    </row>
    <row r="35" spans="1:16" ht="14.25">
      <c r="A35" s="41"/>
      <c r="B35" s="41" t="s">
        <v>109</v>
      </c>
      <c r="C35" s="47"/>
      <c r="D35" s="49"/>
      <c r="E35" s="47"/>
      <c r="F35" s="49"/>
      <c r="G35" s="47"/>
      <c r="H35" s="49"/>
      <c r="I35" s="47"/>
      <c r="J35" s="49"/>
      <c r="K35" s="47"/>
      <c r="L35" s="49"/>
      <c r="M35" s="47"/>
      <c r="N35" s="41"/>
      <c r="O35" s="41"/>
      <c r="P35" s="41"/>
    </row>
    <row r="36" spans="1:16" ht="14.25">
      <c r="A36" s="41"/>
      <c r="B36" s="41"/>
      <c r="C36" s="47"/>
      <c r="D36" s="49"/>
      <c r="E36" s="47"/>
      <c r="F36" s="49"/>
      <c r="G36" s="47"/>
      <c r="H36" s="49"/>
      <c r="I36" s="47"/>
      <c r="J36" s="49"/>
      <c r="K36" s="47"/>
      <c r="L36" s="49"/>
      <c r="M36" s="47"/>
      <c r="N36" s="41"/>
      <c r="O36" s="41"/>
      <c r="P36" s="41"/>
    </row>
    <row r="37" spans="1:16" ht="14.25">
      <c r="A37" s="41"/>
      <c r="B37" s="41" t="s">
        <v>98</v>
      </c>
      <c r="C37" s="47"/>
      <c r="D37" s="49"/>
      <c r="E37" s="47"/>
      <c r="F37" s="49"/>
      <c r="G37" s="47"/>
      <c r="H37" s="49"/>
      <c r="I37" s="47"/>
      <c r="J37" s="49"/>
      <c r="K37" s="47"/>
      <c r="L37" s="49"/>
      <c r="M37" s="47"/>
      <c r="N37" s="41"/>
      <c r="O37" s="41"/>
      <c r="P37" s="41"/>
    </row>
    <row r="38" spans="1:16" ht="15.75">
      <c r="A38" s="41"/>
      <c r="B38" s="95" t="s">
        <v>202</v>
      </c>
      <c r="C38" s="47"/>
      <c r="D38" s="49"/>
      <c r="E38" s="47"/>
      <c r="F38" s="49"/>
      <c r="G38" s="47"/>
      <c r="H38" s="49"/>
      <c r="I38" s="47"/>
      <c r="J38" s="49"/>
      <c r="K38" s="47"/>
      <c r="L38" s="49"/>
      <c r="M38" s="47"/>
      <c r="N38" s="41"/>
      <c r="O38" s="41"/>
      <c r="P38" s="41"/>
    </row>
    <row r="39" spans="1:16" ht="15.75">
      <c r="A39" s="41"/>
      <c r="B39" s="97" t="s">
        <v>200</v>
      </c>
      <c r="C39" s="47"/>
      <c r="D39" s="49"/>
      <c r="E39" s="47">
        <v>2986855</v>
      </c>
      <c r="F39" s="49"/>
      <c r="G39" s="47"/>
      <c r="H39" s="49"/>
      <c r="I39" s="47">
        <f>SUM(C39:H39)</f>
        <v>2986855</v>
      </c>
      <c r="J39" s="49"/>
      <c r="K39" s="47"/>
      <c r="L39" s="49"/>
      <c r="M39" s="82">
        <f>+I39+K39</f>
        <v>2986855</v>
      </c>
      <c r="N39" s="41"/>
      <c r="O39" s="41"/>
      <c r="P39" s="41"/>
    </row>
    <row r="40" spans="1:16" ht="15.75">
      <c r="A40" s="41"/>
      <c r="B40" s="96" t="s">
        <v>201</v>
      </c>
      <c r="C40" s="47"/>
      <c r="D40" s="49"/>
      <c r="E40" s="47"/>
      <c r="F40" s="49"/>
      <c r="G40" s="47"/>
      <c r="H40" s="49"/>
      <c r="I40" s="47"/>
      <c r="J40" s="49"/>
      <c r="K40" s="47"/>
      <c r="L40" s="49"/>
      <c r="M40" s="47"/>
      <c r="N40" s="41"/>
      <c r="O40" s="41"/>
      <c r="P40" s="41"/>
    </row>
    <row r="41" spans="1:16" ht="14.25">
      <c r="A41" s="41"/>
      <c r="B41" s="41"/>
      <c r="C41" s="47"/>
      <c r="D41" s="49"/>
      <c r="E41" s="47"/>
      <c r="F41" s="49"/>
      <c r="G41" s="47"/>
      <c r="H41" s="49"/>
      <c r="I41" s="47"/>
      <c r="J41" s="49"/>
      <c r="K41" s="47"/>
      <c r="L41" s="49"/>
      <c r="M41" s="47"/>
      <c r="N41" s="41"/>
      <c r="O41" s="41"/>
      <c r="P41" s="41"/>
    </row>
    <row r="42" spans="1:16" ht="14.25">
      <c r="A42" s="41"/>
      <c r="B42" s="41" t="s">
        <v>192</v>
      </c>
      <c r="C42" s="47"/>
      <c r="D42" s="49"/>
      <c r="E42" s="47"/>
      <c r="F42" s="49"/>
      <c r="G42" s="47">
        <v>28916664</v>
      </c>
      <c r="H42" s="49"/>
      <c r="I42" s="47">
        <f>SUM(C42:H42)</f>
        <v>28916664</v>
      </c>
      <c r="J42" s="49"/>
      <c r="K42" s="47">
        <v>235845</v>
      </c>
      <c r="L42" s="49"/>
      <c r="M42" s="82">
        <f>+I42+K42</f>
        <v>29152509</v>
      </c>
      <c r="N42" s="41"/>
      <c r="O42" s="41"/>
      <c r="P42" s="41"/>
    </row>
    <row r="43" spans="1:16" ht="14.25">
      <c r="A43" s="41"/>
      <c r="B43" s="41"/>
      <c r="C43" s="48"/>
      <c r="D43" s="49"/>
      <c r="E43" s="48"/>
      <c r="F43" s="49"/>
      <c r="G43" s="48"/>
      <c r="H43" s="49"/>
      <c r="I43" s="48"/>
      <c r="J43" s="49"/>
      <c r="K43" s="48"/>
      <c r="L43" s="49"/>
      <c r="M43" s="48"/>
      <c r="N43" s="41"/>
      <c r="O43" s="41"/>
      <c r="P43" s="41"/>
    </row>
    <row r="44" spans="1:16" ht="15" thickBot="1">
      <c r="A44" s="41"/>
      <c r="B44" s="41" t="s">
        <v>215</v>
      </c>
      <c r="C44" s="51">
        <f>SUM(C30:C43)</f>
        <v>147827158</v>
      </c>
      <c r="D44" s="49"/>
      <c r="E44" s="51">
        <f>SUM(E30:E43)</f>
        <v>8387697</v>
      </c>
      <c r="F44" s="49"/>
      <c r="G44" s="51">
        <f>SUM(G30:G43)</f>
        <v>79100456</v>
      </c>
      <c r="H44" s="49"/>
      <c r="I44" s="51">
        <f>SUM(I30:I43)</f>
        <v>235315311</v>
      </c>
      <c r="J44" s="49"/>
      <c r="K44" s="51">
        <f>SUM(K30:K43)</f>
        <v>280854</v>
      </c>
      <c r="L44" s="49"/>
      <c r="M44" s="51">
        <f>SUM(M30:M43)</f>
        <v>235596165</v>
      </c>
      <c r="N44" s="41"/>
      <c r="O44" s="41"/>
      <c r="P44" s="41"/>
    </row>
    <row r="45" spans="1:16" ht="15" thickTop="1">
      <c r="A45" s="41"/>
      <c r="B45" s="41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1"/>
      <c r="O45" s="41"/>
      <c r="P45" s="41"/>
    </row>
    <row r="46" spans="1:16" ht="14.25">
      <c r="A46" s="41"/>
      <c r="B46" s="41" t="s">
        <v>120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1"/>
      <c r="O46" s="41"/>
      <c r="P46" s="41"/>
    </row>
    <row r="47" spans="1:16" ht="14.25">
      <c r="A47" s="41"/>
      <c r="B47" s="41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1"/>
      <c r="O47" s="41"/>
      <c r="P47" s="41"/>
    </row>
    <row r="48" spans="1:16" ht="14.25">
      <c r="A48" s="41"/>
      <c r="B48" s="47" t="s">
        <v>99</v>
      </c>
      <c r="C48" s="41"/>
      <c r="D48" s="46"/>
      <c r="E48" s="41"/>
      <c r="F48" s="46"/>
      <c r="G48" s="41"/>
      <c r="H48" s="46"/>
      <c r="I48" s="52"/>
      <c r="J48" s="46"/>
      <c r="K48" s="47"/>
      <c r="L48" s="46"/>
      <c r="M48" s="47"/>
      <c r="N48" s="41"/>
      <c r="O48" s="41"/>
      <c r="P48" s="41"/>
    </row>
    <row r="49" spans="1:16" ht="14.25">
      <c r="A49" s="41"/>
      <c r="B49" s="47" t="str">
        <f>+PL!B88</f>
        <v>with the Audited Financial Statements for the year ended 31 December 2015)</v>
      </c>
      <c r="C49" s="41"/>
      <c r="D49" s="46"/>
      <c r="E49" s="41"/>
      <c r="F49" s="46"/>
      <c r="G49" s="41"/>
      <c r="H49" s="46"/>
      <c r="I49" s="41"/>
      <c r="J49" s="46"/>
      <c r="K49" s="47"/>
      <c r="L49" s="46"/>
      <c r="M49" s="47"/>
      <c r="N49" s="41"/>
      <c r="O49" s="41"/>
      <c r="P49" s="41"/>
    </row>
    <row r="50" spans="1:16" ht="14.25">
      <c r="A50" s="41"/>
      <c r="B50" s="41"/>
      <c r="C50" s="41"/>
      <c r="D50" s="46"/>
      <c r="E50" s="41"/>
      <c r="F50" s="46"/>
      <c r="G50" s="41"/>
      <c r="H50" s="46"/>
      <c r="I50" s="41"/>
      <c r="J50" s="46"/>
      <c r="K50" s="47"/>
      <c r="L50" s="46"/>
      <c r="M50" s="47"/>
      <c r="N50" s="52"/>
      <c r="O50" s="41"/>
      <c r="P50" s="41"/>
    </row>
    <row r="51" spans="1:13" ht="14.25">
      <c r="A51" s="41"/>
      <c r="B51" s="83" t="s">
        <v>106</v>
      </c>
      <c r="C51" s="41"/>
      <c r="D51" s="46"/>
      <c r="E51" s="41"/>
      <c r="F51" s="46"/>
      <c r="G51" s="43" t="s">
        <v>107</v>
      </c>
      <c r="H51" s="46"/>
      <c r="I51" s="43" t="s">
        <v>107</v>
      </c>
      <c r="J51" s="46"/>
      <c r="K51" s="47"/>
      <c r="L51" s="46"/>
      <c r="M51" s="47"/>
    </row>
    <row r="52" spans="1:13" ht="14.25">
      <c r="A52" s="41"/>
      <c r="B52" s="83"/>
      <c r="C52" s="41"/>
      <c r="D52" s="46"/>
      <c r="E52" s="41"/>
      <c r="F52" s="46"/>
      <c r="G52" s="43" t="s">
        <v>108</v>
      </c>
      <c r="H52" s="46"/>
      <c r="I52" s="43" t="s">
        <v>108</v>
      </c>
      <c r="J52" s="46"/>
      <c r="K52" s="47"/>
      <c r="L52" s="46"/>
      <c r="M52" s="47"/>
    </row>
    <row r="53" spans="1:13" ht="14.25">
      <c r="A53" s="41"/>
      <c r="B53" s="41"/>
      <c r="C53" s="41"/>
      <c r="D53" s="46"/>
      <c r="E53" s="41"/>
      <c r="F53" s="46"/>
      <c r="G53" s="85" t="s">
        <v>213</v>
      </c>
      <c r="H53" s="85"/>
      <c r="I53" s="85" t="s">
        <v>212</v>
      </c>
      <c r="J53" s="46"/>
      <c r="K53" s="47"/>
      <c r="L53" s="46"/>
      <c r="M53" s="47"/>
    </row>
    <row r="54" spans="1:13" ht="14.25">
      <c r="A54" s="41"/>
      <c r="B54" s="41" t="s">
        <v>101</v>
      </c>
      <c r="C54" s="41"/>
      <c r="D54" s="46"/>
      <c r="E54" s="41"/>
      <c r="F54" s="46"/>
      <c r="G54" s="47">
        <v>5400842</v>
      </c>
      <c r="H54" s="49"/>
      <c r="I54" s="47">
        <v>5400842</v>
      </c>
      <c r="J54" s="46"/>
      <c r="K54" s="47"/>
      <c r="L54" s="46"/>
      <c r="M54" s="47"/>
    </row>
    <row r="55" spans="1:13" ht="14.25">
      <c r="A55" s="41"/>
      <c r="B55" s="41" t="s">
        <v>102</v>
      </c>
      <c r="C55" s="41"/>
      <c r="D55" s="46"/>
      <c r="E55" s="41"/>
      <c r="F55" s="46"/>
      <c r="G55" s="47">
        <v>2986855</v>
      </c>
      <c r="H55" s="49"/>
      <c r="I55" s="47">
        <v>2986855</v>
      </c>
      <c r="J55" s="46"/>
      <c r="K55" s="47"/>
      <c r="L55" s="46"/>
      <c r="M55" s="47"/>
    </row>
    <row r="56" spans="1:13" ht="14.25">
      <c r="A56" s="41"/>
      <c r="B56" s="41" t="s">
        <v>103</v>
      </c>
      <c r="C56" s="41"/>
      <c r="D56" s="46"/>
      <c r="E56" s="41"/>
      <c r="F56" s="46"/>
      <c r="G56" s="47">
        <v>0</v>
      </c>
      <c r="H56" s="49"/>
      <c r="I56" s="47">
        <v>0</v>
      </c>
      <c r="J56" s="46"/>
      <c r="K56" s="47"/>
      <c r="L56" s="46"/>
      <c r="M56" s="47"/>
    </row>
    <row r="57" spans="1:13" ht="14.25">
      <c r="A57" s="41"/>
      <c r="B57" s="41" t="s">
        <v>104</v>
      </c>
      <c r="C57" s="41"/>
      <c r="D57" s="46"/>
      <c r="E57" s="41"/>
      <c r="F57" s="46"/>
      <c r="G57" s="47">
        <v>0</v>
      </c>
      <c r="H57" s="49"/>
      <c r="I57" s="47">
        <v>0</v>
      </c>
      <c r="J57" s="46"/>
      <c r="K57" s="47"/>
      <c r="L57" s="46"/>
      <c r="M57" s="47"/>
    </row>
    <row r="58" spans="1:13" ht="14.25">
      <c r="A58" s="41"/>
      <c r="B58" s="41" t="s">
        <v>105</v>
      </c>
      <c r="C58" s="41"/>
      <c r="D58" s="46"/>
      <c r="E58" s="41"/>
      <c r="F58" s="46"/>
      <c r="G58" s="47">
        <v>0</v>
      </c>
      <c r="H58" s="49"/>
      <c r="I58" s="47">
        <v>0</v>
      </c>
      <c r="J58" s="46"/>
      <c r="K58" s="47"/>
      <c r="L58" s="46"/>
      <c r="M58" s="47"/>
    </row>
    <row r="59" spans="1:13" ht="14.25">
      <c r="A59" s="41"/>
      <c r="B59" s="41"/>
      <c r="C59" s="41"/>
      <c r="D59" s="46"/>
      <c r="E59" s="41"/>
      <c r="F59" s="46"/>
      <c r="G59" s="50">
        <f>SUM(G54:G58)</f>
        <v>8387697</v>
      </c>
      <c r="H59" s="49"/>
      <c r="I59" s="50">
        <f>SUM(I54:I58)</f>
        <v>8387697</v>
      </c>
      <c r="J59" s="46"/>
      <c r="K59" s="47"/>
      <c r="L59" s="46"/>
      <c r="M59" s="47"/>
    </row>
    <row r="60" spans="1:13" ht="14.25">
      <c r="A60" s="41"/>
      <c r="B60" s="41"/>
      <c r="C60" s="41"/>
      <c r="D60" s="46"/>
      <c r="E60" s="41"/>
      <c r="F60" s="46"/>
      <c r="G60" s="41"/>
      <c r="H60" s="46"/>
      <c r="I60" s="41"/>
      <c r="J60" s="46"/>
      <c r="K60" s="47"/>
      <c r="L60" s="46"/>
      <c r="M60" s="47"/>
    </row>
    <row r="61" spans="1:13" ht="14.25">
      <c r="A61" s="41"/>
      <c r="B61" s="41"/>
      <c r="C61" s="41"/>
      <c r="D61" s="46"/>
      <c r="E61" s="41"/>
      <c r="F61" s="46"/>
      <c r="G61" s="41"/>
      <c r="H61" s="46"/>
      <c r="I61" s="41"/>
      <c r="J61" s="46"/>
      <c r="K61" s="47"/>
      <c r="L61" s="46"/>
      <c r="M61" s="47"/>
    </row>
    <row r="62" spans="1:13" ht="14.25">
      <c r="A62" s="41"/>
      <c r="B62" s="41"/>
      <c r="C62" s="41"/>
      <c r="D62" s="46"/>
      <c r="E62" s="41"/>
      <c r="F62" s="46"/>
      <c r="G62" s="41"/>
      <c r="H62" s="46"/>
      <c r="I62" s="41"/>
      <c r="J62" s="46"/>
      <c r="K62" s="47"/>
      <c r="L62" s="46"/>
      <c r="M62" s="47"/>
    </row>
    <row r="63" spans="1:13" ht="14.25">
      <c r="A63" s="41"/>
      <c r="B63" s="41"/>
      <c r="C63" s="41"/>
      <c r="D63" s="46"/>
      <c r="E63" s="41"/>
      <c r="F63" s="46"/>
      <c r="G63" s="41"/>
      <c r="H63" s="46"/>
      <c r="I63" s="41"/>
      <c r="J63" s="46"/>
      <c r="K63" s="47"/>
      <c r="L63" s="46"/>
      <c r="M63" s="47"/>
    </row>
    <row r="64" spans="4:13" ht="14.25">
      <c r="D64" s="45"/>
      <c r="F64" s="45"/>
      <c r="H64" s="45"/>
      <c r="J64" s="45"/>
      <c r="K64" s="44"/>
      <c r="L64" s="45"/>
      <c r="M64" s="44"/>
    </row>
    <row r="65" spans="4:12" ht="14.25">
      <c r="D65" s="45"/>
      <c r="F65" s="45"/>
      <c r="H65" s="45"/>
      <c r="J65" s="45"/>
      <c r="L65" s="45"/>
    </row>
    <row r="66" spans="4:12" ht="14.25">
      <c r="D66" s="45"/>
      <c r="F66" s="45"/>
      <c r="H66" s="45"/>
      <c r="J66" s="45"/>
      <c r="L66" s="45"/>
    </row>
    <row r="67" spans="4:12" ht="14.25">
      <c r="D67" s="45"/>
      <c r="F67" s="45"/>
      <c r="H67" s="45"/>
      <c r="J67" s="45"/>
      <c r="L67" s="45"/>
    </row>
    <row r="68" spans="4:12" ht="14.25">
      <c r="D68" s="45"/>
      <c r="F68" s="45"/>
      <c r="H68" s="45"/>
      <c r="J68" s="45"/>
      <c r="L68" s="45"/>
    </row>
    <row r="69" spans="4:12" ht="14.25">
      <c r="D69" s="45"/>
      <c r="F69" s="45"/>
      <c r="H69" s="45"/>
      <c r="J69" s="45"/>
      <c r="L69" s="45"/>
    </row>
    <row r="70" spans="4:12" ht="14.25">
      <c r="D70" s="45"/>
      <c r="F70" s="45"/>
      <c r="H70" s="45"/>
      <c r="J70" s="45"/>
      <c r="L70" s="45"/>
    </row>
    <row r="71" spans="4:12" ht="14.25">
      <c r="D71" s="45"/>
      <c r="F71" s="45"/>
      <c r="H71" s="45"/>
      <c r="J71" s="45"/>
      <c r="L71" s="45"/>
    </row>
    <row r="72" spans="4:12" ht="14.25">
      <c r="D72" s="45"/>
      <c r="F72" s="45"/>
      <c r="H72" s="45"/>
      <c r="J72" s="45"/>
      <c r="L72" s="45"/>
    </row>
    <row r="73" spans="4:12" ht="14.25">
      <c r="D73" s="45"/>
      <c r="F73" s="45"/>
      <c r="H73" s="45"/>
      <c r="J73" s="45"/>
      <c r="L73" s="45"/>
    </row>
    <row r="74" spans="4:12" ht="14.25">
      <c r="D74" s="45"/>
      <c r="F74" s="45"/>
      <c r="H74" s="45"/>
      <c r="J74" s="45"/>
      <c r="L74" s="45"/>
    </row>
    <row r="75" spans="4:12" ht="14.25">
      <c r="D75" s="45"/>
      <c r="F75" s="45"/>
      <c r="H75" s="45"/>
      <c r="J75" s="45"/>
      <c r="L75" s="45"/>
    </row>
    <row r="76" spans="4:12" ht="14.25">
      <c r="D76" s="45"/>
      <c r="F76" s="45"/>
      <c r="H76" s="45"/>
      <c r="J76" s="45"/>
      <c r="L76" s="45"/>
    </row>
    <row r="77" spans="4:12" ht="14.25">
      <c r="D77" s="45"/>
      <c r="F77" s="45"/>
      <c r="H77" s="45"/>
      <c r="J77" s="45"/>
      <c r="L77" s="45"/>
    </row>
    <row r="78" spans="4:12" ht="14.25">
      <c r="D78" s="45"/>
      <c r="F78" s="45"/>
      <c r="H78" s="45"/>
      <c r="J78" s="45"/>
      <c r="L78" s="45"/>
    </row>
  </sheetData>
  <printOptions/>
  <pageMargins left="0.984251968503937" right="0.984251968503937" top="0.5" bottom="0.5" header="0.511811023622047" footer="0.511811023622047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5"/>
  <sheetViews>
    <sheetView tabSelected="1" zoomScale="90" zoomScaleNormal="90" workbookViewId="0" topLeftCell="A1">
      <selection activeCell="A1" sqref="A1"/>
    </sheetView>
  </sheetViews>
  <sheetFormatPr defaultColWidth="9.33203125" defaultRowHeight="12.75"/>
  <cols>
    <col min="1" max="1" width="2.33203125" style="41" customWidth="1"/>
    <col min="2" max="2" width="64.16015625" style="41" customWidth="1"/>
    <col min="3" max="3" width="26" style="41" bestFit="1" customWidth="1"/>
    <col min="4" max="4" width="22.16015625" style="41" bestFit="1" customWidth="1"/>
    <col min="5" max="5" width="6.66015625" style="41" customWidth="1"/>
    <col min="6" max="6" width="21.16015625" style="41" bestFit="1" customWidth="1"/>
    <col min="7" max="7" width="15.5" style="41" bestFit="1" customWidth="1"/>
    <col min="8" max="16384" width="9.33203125" style="41" customWidth="1"/>
  </cols>
  <sheetData>
    <row r="1" spans="1:7" ht="15">
      <c r="A1" s="18" t="s">
        <v>27</v>
      </c>
      <c r="C1" s="43" t="s">
        <v>156</v>
      </c>
      <c r="D1" s="43" t="s">
        <v>157</v>
      </c>
      <c r="F1" s="46"/>
      <c r="G1" s="46"/>
    </row>
    <row r="2" spans="1:8" ht="15">
      <c r="A2" s="18" t="s">
        <v>158</v>
      </c>
      <c r="C2" s="43"/>
      <c r="D2" s="43" t="s">
        <v>159</v>
      </c>
      <c r="E2" s="46"/>
      <c r="F2" s="46"/>
      <c r="G2" s="46"/>
      <c r="H2" s="46"/>
    </row>
    <row r="3" spans="1:8" ht="15">
      <c r="A3" s="18" t="str">
        <f>+PL!A3</f>
        <v>FOR THE QUARTER ENDED 31 DECEMBER 2016</v>
      </c>
      <c r="C3" s="43"/>
      <c r="D3" s="43" t="s">
        <v>160</v>
      </c>
      <c r="E3" s="46"/>
      <c r="F3" s="46"/>
      <c r="G3" s="46"/>
      <c r="H3" s="46"/>
    </row>
    <row r="4" spans="3:8" ht="14.25">
      <c r="C4" s="43"/>
      <c r="D4" s="43"/>
      <c r="E4" s="46"/>
      <c r="F4" s="46"/>
      <c r="G4" s="46"/>
      <c r="H4" s="46"/>
    </row>
    <row r="5" spans="3:8" ht="14.25">
      <c r="C5" s="107" t="s">
        <v>218</v>
      </c>
      <c r="D5" s="107" t="s">
        <v>219</v>
      </c>
      <c r="E5" s="46"/>
      <c r="F5" s="46"/>
      <c r="G5" s="46"/>
      <c r="H5" s="46"/>
    </row>
    <row r="6" spans="3:8" ht="14.25">
      <c r="C6" s="43" t="s">
        <v>8</v>
      </c>
      <c r="D6" s="43" t="s">
        <v>8</v>
      </c>
      <c r="E6" s="46"/>
      <c r="F6" s="46"/>
      <c r="G6" s="46"/>
      <c r="H6" s="46"/>
    </row>
    <row r="7" spans="5:8" ht="14.25">
      <c r="E7" s="46"/>
      <c r="F7" s="46"/>
      <c r="G7" s="46"/>
      <c r="H7" s="46"/>
    </row>
    <row r="8" spans="1:8" ht="15">
      <c r="A8" s="60"/>
      <c r="B8" s="60" t="s">
        <v>161</v>
      </c>
      <c r="C8" s="47">
        <v>12954544</v>
      </c>
      <c r="D8" s="47">
        <v>34560826</v>
      </c>
      <c r="F8" s="91"/>
      <c r="G8" s="49"/>
      <c r="H8" s="46"/>
    </row>
    <row r="9" spans="1:8" ht="14.25">
      <c r="A9" s="76"/>
      <c r="B9" s="76"/>
      <c r="C9" s="47"/>
      <c r="D9" s="47"/>
      <c r="E9" s="91"/>
      <c r="F9" s="91"/>
      <c r="G9" s="49"/>
      <c r="H9" s="46"/>
    </row>
    <row r="10" spans="1:8" ht="14.25">
      <c r="A10" s="76"/>
      <c r="B10" s="76"/>
      <c r="C10" s="47"/>
      <c r="D10" s="47"/>
      <c r="E10" s="91"/>
      <c r="F10" s="91"/>
      <c r="G10" s="49"/>
      <c r="H10" s="46"/>
    </row>
    <row r="11" spans="1:8" ht="14.25">
      <c r="A11" s="77"/>
      <c r="B11" s="77" t="s">
        <v>162</v>
      </c>
      <c r="C11" s="47"/>
      <c r="D11" s="47"/>
      <c r="E11" s="91"/>
      <c r="F11" s="91"/>
      <c r="G11" s="49"/>
      <c r="H11" s="46"/>
    </row>
    <row r="12" spans="1:8" ht="14.25">
      <c r="A12" s="5"/>
      <c r="B12" s="5" t="s">
        <v>163</v>
      </c>
      <c r="C12" s="47">
        <v>72230</v>
      </c>
      <c r="D12" s="47">
        <v>72230</v>
      </c>
      <c r="E12" s="91"/>
      <c r="F12" s="91"/>
      <c r="G12" s="49"/>
      <c r="H12" s="46"/>
    </row>
    <row r="13" spans="1:8" ht="14.25">
      <c r="A13" s="67"/>
      <c r="B13" s="67" t="s">
        <v>164</v>
      </c>
      <c r="C13" s="47"/>
      <c r="D13" s="47"/>
      <c r="E13" s="91"/>
      <c r="F13" s="91"/>
      <c r="G13" s="49"/>
      <c r="H13" s="46"/>
    </row>
    <row r="14" spans="1:8" ht="14.25">
      <c r="A14" s="68"/>
      <c r="B14" s="68" t="s">
        <v>165</v>
      </c>
      <c r="C14" s="47">
        <v>2243043</v>
      </c>
      <c r="D14" s="47">
        <v>2211713</v>
      </c>
      <c r="E14" s="91"/>
      <c r="F14" s="91"/>
      <c r="G14" s="49"/>
      <c r="H14" s="46"/>
    </row>
    <row r="15" spans="1:8" ht="14.25">
      <c r="A15" s="68"/>
      <c r="B15" s="68" t="s">
        <v>166</v>
      </c>
      <c r="C15" s="47"/>
      <c r="D15" s="47"/>
      <c r="E15" s="91"/>
      <c r="F15" s="91"/>
      <c r="G15" s="49"/>
      <c r="H15" s="46"/>
    </row>
    <row r="16" spans="1:8" ht="14.25">
      <c r="A16" s="69"/>
      <c r="B16" s="69" t="s">
        <v>130</v>
      </c>
      <c r="C16" s="47">
        <v>99430</v>
      </c>
      <c r="D16" s="47">
        <v>2099168</v>
      </c>
      <c r="E16" s="91"/>
      <c r="F16" s="91"/>
      <c r="G16" s="49"/>
      <c r="H16" s="46"/>
    </row>
    <row r="17" spans="1:8" ht="14.25">
      <c r="A17" s="69"/>
      <c r="B17" s="69" t="s">
        <v>131</v>
      </c>
      <c r="C17" s="47">
        <v>3456</v>
      </c>
      <c r="D17" s="47">
        <v>4777</v>
      </c>
      <c r="E17" s="91"/>
      <c r="F17" s="91"/>
      <c r="G17" s="49"/>
      <c r="H17" s="46"/>
    </row>
    <row r="18" spans="1:8" ht="14.25">
      <c r="A18" s="70"/>
      <c r="B18" s="70" t="s">
        <v>167</v>
      </c>
      <c r="C18" s="47"/>
      <c r="D18" s="47"/>
      <c r="E18" s="91"/>
      <c r="F18" s="91"/>
      <c r="G18" s="49"/>
      <c r="H18" s="46"/>
    </row>
    <row r="19" spans="1:8" ht="14.25">
      <c r="A19" s="68"/>
      <c r="B19" s="68" t="s">
        <v>165</v>
      </c>
      <c r="C19" s="47">
        <v>149</v>
      </c>
      <c r="D19" s="47"/>
      <c r="E19" s="91"/>
      <c r="F19" s="91"/>
      <c r="G19" s="49"/>
      <c r="H19" s="46"/>
    </row>
    <row r="20" spans="1:8" ht="14.25">
      <c r="A20" s="68"/>
      <c r="B20" s="68" t="s">
        <v>168</v>
      </c>
      <c r="C20" s="47"/>
      <c r="D20" s="47"/>
      <c r="E20" s="91"/>
      <c r="F20" s="91"/>
      <c r="G20" s="49"/>
      <c r="H20" s="46"/>
    </row>
    <row r="21" spans="1:8" ht="14.25">
      <c r="A21" s="5"/>
      <c r="B21" s="5" t="s">
        <v>154</v>
      </c>
      <c r="C21" s="47"/>
      <c r="D21" s="47"/>
      <c r="E21" s="91"/>
      <c r="F21" s="91"/>
      <c r="G21" s="49"/>
      <c r="H21" s="46"/>
    </row>
    <row r="22" spans="1:8" ht="14.25">
      <c r="A22" s="2"/>
      <c r="B22" s="2" t="s">
        <v>153</v>
      </c>
      <c r="C22" s="47"/>
      <c r="D22" s="47"/>
      <c r="E22" s="91"/>
      <c r="F22" s="91"/>
      <c r="G22" s="49"/>
      <c r="H22" s="46"/>
    </row>
    <row r="23" spans="1:8" ht="14.25">
      <c r="A23" s="69"/>
      <c r="B23" s="69" t="s">
        <v>169</v>
      </c>
      <c r="C23" s="47">
        <v>4774489</v>
      </c>
      <c r="D23" s="47">
        <v>3563025</v>
      </c>
      <c r="E23" s="91"/>
      <c r="F23" s="91"/>
      <c r="G23" s="49"/>
      <c r="H23" s="46"/>
    </row>
    <row r="24" spans="1:8" ht="14.25">
      <c r="A24" s="70"/>
      <c r="B24" s="70" t="s">
        <v>170</v>
      </c>
      <c r="C24" s="47"/>
      <c r="D24" s="47"/>
      <c r="E24" s="91"/>
      <c r="F24" s="91"/>
      <c r="G24" s="49"/>
      <c r="H24" s="46"/>
    </row>
    <row r="25" spans="1:8" ht="14.25">
      <c r="A25" s="71"/>
      <c r="B25" s="71" t="s">
        <v>132</v>
      </c>
      <c r="C25" s="47">
        <v>1344567</v>
      </c>
      <c r="D25" s="47">
        <v>1316464</v>
      </c>
      <c r="E25" s="91"/>
      <c r="F25" s="91"/>
      <c r="G25" s="49"/>
      <c r="H25" s="46"/>
    </row>
    <row r="26" spans="1:8" ht="14.25">
      <c r="A26" s="71"/>
      <c r="B26" s="71" t="s">
        <v>133</v>
      </c>
      <c r="C26" s="47">
        <v>-744081</v>
      </c>
      <c r="D26" s="47">
        <f>-2482657-2796544</f>
        <v>-5279201</v>
      </c>
      <c r="E26" s="91"/>
      <c r="F26" s="91"/>
      <c r="G26" s="49"/>
      <c r="H26" s="46"/>
    </row>
    <row r="27" spans="1:8" ht="14.25">
      <c r="A27" s="70"/>
      <c r="B27" s="70" t="s">
        <v>134</v>
      </c>
      <c r="C27" s="47"/>
      <c r="D27" s="47"/>
      <c r="E27" s="91"/>
      <c r="F27" s="91"/>
      <c r="G27" s="49"/>
      <c r="H27" s="46"/>
    </row>
    <row r="28" spans="1:8" ht="14.25">
      <c r="A28" s="71"/>
      <c r="B28" s="71" t="s">
        <v>135</v>
      </c>
      <c r="C28" s="47">
        <v>57468</v>
      </c>
      <c r="D28" s="47">
        <v>171014</v>
      </c>
      <c r="E28" s="91"/>
      <c r="F28" s="91"/>
      <c r="G28" s="49"/>
      <c r="H28" s="46"/>
    </row>
    <row r="29" spans="1:8" ht="14.25">
      <c r="A29" s="71"/>
      <c r="B29" s="71" t="s">
        <v>136</v>
      </c>
      <c r="C29" s="47">
        <v>-197980</v>
      </c>
      <c r="D29" s="47">
        <v>-399186</v>
      </c>
      <c r="E29" s="91"/>
      <c r="F29" s="91"/>
      <c r="G29" s="49"/>
      <c r="H29" s="46"/>
    </row>
    <row r="30" spans="1:8" ht="14.25">
      <c r="A30" s="71"/>
      <c r="B30" s="71" t="s">
        <v>171</v>
      </c>
      <c r="C30" s="47"/>
      <c r="D30" s="47">
        <v>5596</v>
      </c>
      <c r="E30" s="91"/>
      <c r="F30" s="91"/>
      <c r="G30" s="49"/>
      <c r="H30" s="46"/>
    </row>
    <row r="31" spans="1:8" ht="14.25">
      <c r="A31" s="66"/>
      <c r="B31" s="66" t="s">
        <v>172</v>
      </c>
      <c r="C31" s="47"/>
      <c r="D31" s="47"/>
      <c r="E31" s="91"/>
      <c r="F31" s="91"/>
      <c r="G31" s="49"/>
      <c r="H31" s="46"/>
    </row>
    <row r="32" spans="1:8" ht="14.25">
      <c r="A32" s="65"/>
      <c r="B32" s="65" t="s">
        <v>165</v>
      </c>
      <c r="C32" s="47">
        <v>-4244</v>
      </c>
      <c r="D32" s="47">
        <v>-25476</v>
      </c>
      <c r="E32" s="91"/>
      <c r="F32" s="91"/>
      <c r="G32" s="49"/>
      <c r="H32" s="46"/>
    </row>
    <row r="33" spans="1:8" ht="14.25">
      <c r="A33" s="65"/>
      <c r="B33" s="65" t="s">
        <v>168</v>
      </c>
      <c r="C33" s="47"/>
      <c r="D33" s="47"/>
      <c r="E33" s="98"/>
      <c r="F33" s="91"/>
      <c r="G33" s="49"/>
      <c r="H33" s="46"/>
    </row>
    <row r="34" spans="1:8" ht="14.25">
      <c r="A34" s="65"/>
      <c r="B34" s="65" t="s">
        <v>220</v>
      </c>
      <c r="C34" s="47"/>
      <c r="D34" s="47">
        <v>-13641095</v>
      </c>
      <c r="E34" s="91"/>
      <c r="F34" s="91"/>
      <c r="G34" s="49"/>
      <c r="H34" s="46"/>
    </row>
    <row r="35" spans="1:8" ht="14.25">
      <c r="A35" s="65"/>
      <c r="B35" s="2" t="s">
        <v>221</v>
      </c>
      <c r="C35" s="47"/>
      <c r="D35" s="47">
        <v>-532697</v>
      </c>
      <c r="E35" s="91"/>
      <c r="F35" s="91"/>
      <c r="G35" s="49"/>
      <c r="H35" s="46"/>
    </row>
    <row r="36" spans="1:8" ht="14.25">
      <c r="A36" s="69"/>
      <c r="B36" s="69" t="s">
        <v>137</v>
      </c>
      <c r="C36" s="47">
        <v>-360184</v>
      </c>
      <c r="D36" s="47">
        <v>-540070</v>
      </c>
      <c r="E36" s="98"/>
      <c r="F36" s="91"/>
      <c r="G36" s="49"/>
      <c r="H36" s="46"/>
    </row>
    <row r="37" spans="1:8" ht="14.25">
      <c r="A37" s="69"/>
      <c r="B37" s="69" t="s">
        <v>173</v>
      </c>
      <c r="C37" s="47"/>
      <c r="D37" s="47"/>
      <c r="E37" s="98"/>
      <c r="F37" s="91"/>
      <c r="G37" s="49"/>
      <c r="H37" s="46"/>
    </row>
    <row r="38" spans="1:8" ht="14.25">
      <c r="A38" s="69"/>
      <c r="B38" s="75" t="s">
        <v>148</v>
      </c>
      <c r="C38" s="47"/>
      <c r="D38" s="47"/>
      <c r="E38" s="98"/>
      <c r="F38" s="91"/>
      <c r="G38" s="49"/>
      <c r="H38" s="46"/>
    </row>
    <row r="39" spans="1:8" ht="14.25">
      <c r="A39" s="75"/>
      <c r="B39" s="75" t="s">
        <v>222</v>
      </c>
      <c r="C39" s="48"/>
      <c r="D39" s="48">
        <v>-354596</v>
      </c>
      <c r="E39" s="98"/>
      <c r="F39" s="91"/>
      <c r="G39" s="49"/>
      <c r="H39" s="46"/>
    </row>
    <row r="40" spans="1:8" ht="14.25">
      <c r="A40" s="75"/>
      <c r="B40" s="75" t="s">
        <v>53</v>
      </c>
      <c r="C40" s="47">
        <f>SUM(C8:C39)</f>
        <v>20242887</v>
      </c>
      <c r="D40" s="47">
        <f>SUM(D8:D39)</f>
        <v>23232492</v>
      </c>
      <c r="E40" s="98"/>
      <c r="F40" s="91"/>
      <c r="G40" s="49"/>
      <c r="H40" s="46"/>
    </row>
    <row r="41" spans="1:8" ht="14.25">
      <c r="A41" s="75"/>
      <c r="B41" s="75"/>
      <c r="C41" s="47"/>
      <c r="D41" s="47"/>
      <c r="E41" s="98"/>
      <c r="F41" s="91"/>
      <c r="G41" s="49"/>
      <c r="H41" s="46"/>
    </row>
    <row r="42" spans="1:8" ht="14.25">
      <c r="A42" s="75"/>
      <c r="B42" s="75" t="s">
        <v>18</v>
      </c>
      <c r="C42" s="47"/>
      <c r="D42" s="47"/>
      <c r="E42" s="98"/>
      <c r="F42" s="91"/>
      <c r="G42" s="49"/>
      <c r="H42" s="46"/>
    </row>
    <row r="43" spans="1:8" ht="14.25">
      <c r="A43" s="72"/>
      <c r="B43" s="72" t="s">
        <v>140</v>
      </c>
      <c r="C43" s="47">
        <v>-11521493</v>
      </c>
      <c r="D43" s="47">
        <v>-7510291</v>
      </c>
      <c r="E43" s="98"/>
      <c r="F43" s="91"/>
      <c r="G43" s="49"/>
      <c r="H43" s="46"/>
    </row>
    <row r="44" spans="1:8" ht="14.25">
      <c r="A44" s="72"/>
      <c r="B44" s="72" t="s">
        <v>141</v>
      </c>
      <c r="C44" s="47">
        <v>-17863872</v>
      </c>
      <c r="D44" s="47">
        <v>-31367672</v>
      </c>
      <c r="E44" s="98"/>
      <c r="F44" s="91"/>
      <c r="G44" s="49"/>
      <c r="H44" s="46"/>
    </row>
    <row r="45" spans="1:8" ht="14.25">
      <c r="A45" s="72"/>
      <c r="B45" s="72" t="s">
        <v>142</v>
      </c>
      <c r="C45" s="47">
        <v>32499967</v>
      </c>
      <c r="D45" s="47">
        <v>8717954</v>
      </c>
      <c r="E45" s="98"/>
      <c r="F45" s="91"/>
      <c r="G45" s="49"/>
      <c r="H45" s="46"/>
    </row>
    <row r="46" spans="1:8" ht="14.25">
      <c r="A46" s="72"/>
      <c r="B46" s="72" t="s">
        <v>174</v>
      </c>
      <c r="C46" s="47">
        <v>-2498286</v>
      </c>
      <c r="D46" s="47">
        <v>14500182</v>
      </c>
      <c r="E46" s="98"/>
      <c r="F46" s="91"/>
      <c r="G46" s="49"/>
      <c r="H46" s="46"/>
    </row>
    <row r="47" spans="1:8" ht="14.25">
      <c r="A47" s="1"/>
      <c r="B47" s="1" t="s">
        <v>190</v>
      </c>
      <c r="C47" s="47">
        <v>-10352395</v>
      </c>
      <c r="D47" s="47">
        <v>-15401940</v>
      </c>
      <c r="E47" s="98"/>
      <c r="F47" s="91"/>
      <c r="G47" s="49"/>
      <c r="H47" s="46"/>
    </row>
    <row r="48" spans="1:8" ht="14.25">
      <c r="A48" s="1"/>
      <c r="B48" s="1"/>
      <c r="C48" s="48"/>
      <c r="D48" s="48"/>
      <c r="E48" s="99"/>
      <c r="F48" s="91"/>
      <c r="G48" s="49"/>
      <c r="H48" s="46"/>
    </row>
    <row r="49" spans="1:8" ht="14.25">
      <c r="A49" s="75"/>
      <c r="B49" s="75" t="s">
        <v>175</v>
      </c>
      <c r="C49" s="47">
        <f>SUM(C40:C48)</f>
        <v>10506808</v>
      </c>
      <c r="D49" s="47">
        <f>SUM(D40:D48)</f>
        <v>-7829275</v>
      </c>
      <c r="E49" s="98"/>
      <c r="F49" s="91"/>
      <c r="G49" s="49"/>
      <c r="H49" s="46"/>
    </row>
    <row r="50" spans="1:8" ht="14.25">
      <c r="A50" s="75"/>
      <c r="B50" s="75"/>
      <c r="C50" s="47"/>
      <c r="D50" s="47"/>
      <c r="E50" s="98"/>
      <c r="F50" s="91"/>
      <c r="G50" s="49"/>
      <c r="H50" s="46"/>
    </row>
    <row r="51" spans="1:8" ht="14.25">
      <c r="A51" s="5"/>
      <c r="B51" s="5" t="s">
        <v>138</v>
      </c>
      <c r="C51" s="47">
        <v>-5094843</v>
      </c>
      <c r="D51" s="47">
        <v>-3722636</v>
      </c>
      <c r="E51" s="98"/>
      <c r="F51" s="91"/>
      <c r="G51" s="49"/>
      <c r="H51" s="46"/>
    </row>
    <row r="52" spans="1:8" ht="14.25">
      <c r="A52" s="69"/>
      <c r="B52" s="69" t="s">
        <v>197</v>
      </c>
      <c r="C52" s="47">
        <f>360184-200984</f>
        <v>159200</v>
      </c>
      <c r="D52" s="47">
        <v>0</v>
      </c>
      <c r="E52" s="98"/>
      <c r="F52" s="91"/>
      <c r="G52" s="49"/>
      <c r="H52" s="46"/>
    </row>
    <row r="53" spans="1:8" ht="14.25">
      <c r="A53" s="69"/>
      <c r="B53" s="69" t="s">
        <v>139</v>
      </c>
      <c r="C53" s="47">
        <f>-4774489+533435</f>
        <v>-4241054</v>
      </c>
      <c r="D53" s="47">
        <v>-3063737</v>
      </c>
      <c r="E53" s="98"/>
      <c r="F53" s="91"/>
      <c r="G53" s="49"/>
      <c r="H53" s="46"/>
    </row>
    <row r="54" spans="1:8" ht="14.25">
      <c r="A54" s="77"/>
      <c r="B54" s="77" t="s">
        <v>176</v>
      </c>
      <c r="C54" s="49">
        <v>516413</v>
      </c>
      <c r="D54" s="49">
        <v>965969</v>
      </c>
      <c r="E54" s="98"/>
      <c r="F54" s="91"/>
      <c r="G54" s="49"/>
      <c r="H54" s="46"/>
    </row>
    <row r="55" spans="1:8" ht="15.75" customHeight="1">
      <c r="A55" s="60"/>
      <c r="B55" s="60" t="s">
        <v>177</v>
      </c>
      <c r="C55" s="50">
        <f>SUM(C49:C54)</f>
        <v>1846524</v>
      </c>
      <c r="D55" s="50">
        <f>SUM(D49:D54)</f>
        <v>-13649679</v>
      </c>
      <c r="E55" s="98"/>
      <c r="F55" s="91"/>
      <c r="G55" s="49"/>
      <c r="H55" s="46"/>
    </row>
    <row r="56" spans="2:8" ht="14.25">
      <c r="B56" s="75"/>
      <c r="D56" s="47"/>
      <c r="E56" s="98"/>
      <c r="F56" s="91"/>
      <c r="G56" s="49"/>
      <c r="H56" s="46"/>
    </row>
    <row r="57" spans="1:8" ht="15">
      <c r="A57" s="60"/>
      <c r="B57" s="60" t="s">
        <v>178</v>
      </c>
      <c r="C57" s="47"/>
      <c r="D57" s="47"/>
      <c r="E57" s="98"/>
      <c r="F57" s="91"/>
      <c r="G57" s="49"/>
      <c r="H57" s="46"/>
    </row>
    <row r="58" spans="2:8" ht="14.25">
      <c r="B58" s="88" t="s">
        <v>193</v>
      </c>
      <c r="C58" s="47">
        <f>200984</f>
        <v>200984</v>
      </c>
      <c r="D58" s="47">
        <v>197151</v>
      </c>
      <c r="E58" s="98"/>
      <c r="F58" s="91"/>
      <c r="G58" s="49"/>
      <c r="H58" s="46"/>
    </row>
    <row r="59" spans="1:8" ht="14.25">
      <c r="A59" s="88"/>
      <c r="B59" s="89" t="s">
        <v>179</v>
      </c>
      <c r="C59" s="47">
        <v>-6177551</v>
      </c>
      <c r="D59" s="47">
        <v>-3170384</v>
      </c>
      <c r="E59" s="98"/>
      <c r="F59" s="91"/>
      <c r="G59" s="49"/>
      <c r="H59" s="46"/>
    </row>
    <row r="60" spans="1:8" ht="14.25">
      <c r="A60" s="89"/>
      <c r="B60" s="88" t="s">
        <v>180</v>
      </c>
      <c r="C60" s="47"/>
      <c r="D60" s="47">
        <v>-2973426</v>
      </c>
      <c r="E60" s="98"/>
      <c r="F60" s="91"/>
      <c r="G60" s="49"/>
      <c r="H60" s="46"/>
    </row>
    <row r="61" spans="1:8" ht="14.25">
      <c r="A61" s="88"/>
      <c r="B61" s="88" t="s">
        <v>194</v>
      </c>
      <c r="C61" s="47"/>
      <c r="D61" s="47">
        <v>-437231</v>
      </c>
      <c r="E61" s="103"/>
      <c r="G61" s="49"/>
      <c r="H61" s="46"/>
    </row>
    <row r="62" spans="1:8" ht="14.25">
      <c r="A62" s="89"/>
      <c r="B62" s="89" t="s">
        <v>181</v>
      </c>
      <c r="C62" s="47">
        <v>6191</v>
      </c>
      <c r="D62" s="47">
        <v>25481</v>
      </c>
      <c r="E62" s="98"/>
      <c r="F62" s="91"/>
      <c r="G62" s="49"/>
      <c r="H62" s="46"/>
    </row>
    <row r="63" spans="1:8" ht="14.25">
      <c r="A63" s="89"/>
      <c r="B63" s="89" t="s">
        <v>150</v>
      </c>
      <c r="C63" s="47"/>
      <c r="D63" s="47">
        <v>22000000</v>
      </c>
      <c r="E63" s="98"/>
      <c r="F63" s="91"/>
      <c r="G63" s="49"/>
      <c r="H63" s="46"/>
    </row>
    <row r="64" spans="1:8" ht="14.25">
      <c r="A64" s="89"/>
      <c r="B64" s="89" t="s">
        <v>149</v>
      </c>
      <c r="C64" s="47"/>
      <c r="D64" s="47">
        <v>1</v>
      </c>
      <c r="E64" s="98"/>
      <c r="F64" s="91"/>
      <c r="G64" s="49"/>
      <c r="H64" s="46"/>
    </row>
    <row r="65" spans="1:8" ht="15.75" customHeight="1">
      <c r="A65" s="60"/>
      <c r="B65" s="60" t="s">
        <v>182</v>
      </c>
      <c r="C65" s="50">
        <f>SUM(C58:C64)</f>
        <v>-5970376</v>
      </c>
      <c r="D65" s="50">
        <f>SUM(D58:D64)</f>
        <v>15641592</v>
      </c>
      <c r="E65" s="98"/>
      <c r="F65" s="91"/>
      <c r="G65" s="49"/>
      <c r="H65" s="46"/>
    </row>
    <row r="66" spans="3:8" ht="14.25">
      <c r="C66" s="49"/>
      <c r="D66" s="49"/>
      <c r="E66" s="98"/>
      <c r="F66" s="91"/>
      <c r="G66" s="49"/>
      <c r="H66" s="46"/>
    </row>
    <row r="67" spans="3:8" ht="14.25" hidden="1">
      <c r="C67" s="47"/>
      <c r="D67" s="47"/>
      <c r="E67" s="98"/>
      <c r="F67" s="91"/>
      <c r="G67" s="49"/>
      <c r="H67" s="46"/>
    </row>
    <row r="68" spans="1:8" ht="15">
      <c r="A68" s="18"/>
      <c r="B68" s="18" t="s">
        <v>183</v>
      </c>
      <c r="C68" s="47"/>
      <c r="D68" s="47"/>
      <c r="E68" s="98"/>
      <c r="F68" s="91"/>
      <c r="G68" s="49"/>
      <c r="H68" s="46"/>
    </row>
    <row r="69" spans="1:8" ht="14.25">
      <c r="A69" s="65"/>
      <c r="B69" s="65" t="s">
        <v>184</v>
      </c>
      <c r="C69" s="47"/>
      <c r="D69" s="47"/>
      <c r="E69" s="98"/>
      <c r="F69" s="91"/>
      <c r="G69" s="49"/>
      <c r="H69" s="46"/>
    </row>
    <row r="70" spans="1:8" ht="14.25">
      <c r="A70" s="65"/>
      <c r="B70" s="65" t="s">
        <v>151</v>
      </c>
      <c r="C70" s="47">
        <f>-533435</f>
        <v>-533435</v>
      </c>
      <c r="D70" s="47">
        <v>-476498</v>
      </c>
      <c r="E70" s="100"/>
      <c r="F70" s="91"/>
      <c r="G70" s="49"/>
      <c r="H70" s="46"/>
    </row>
    <row r="71" spans="1:8" ht="14.25">
      <c r="A71" s="65"/>
      <c r="B71" s="65" t="s">
        <v>223</v>
      </c>
      <c r="C71" s="47">
        <v>7900623</v>
      </c>
      <c r="D71" s="47"/>
      <c r="E71" s="101"/>
      <c r="F71" s="91"/>
      <c r="G71" s="49"/>
      <c r="H71" s="46"/>
    </row>
    <row r="72" spans="1:8" ht="14.25">
      <c r="A72" s="65"/>
      <c r="B72" s="65" t="s">
        <v>185</v>
      </c>
      <c r="C72" s="47">
        <v>-1723635</v>
      </c>
      <c r="D72" s="47">
        <v>-1729071</v>
      </c>
      <c r="E72" s="98"/>
      <c r="F72" s="91"/>
      <c r="G72" s="49"/>
      <c r="H72" s="46"/>
    </row>
    <row r="73" spans="1:8" ht="14.25">
      <c r="A73" s="65"/>
      <c r="B73" s="65" t="s">
        <v>152</v>
      </c>
      <c r="C73" s="47"/>
      <c r="D73" s="47"/>
      <c r="E73" s="98"/>
      <c r="F73" s="91"/>
      <c r="G73" s="49"/>
      <c r="H73" s="46"/>
    </row>
    <row r="74" spans="1:8" ht="14.25">
      <c r="A74" s="65"/>
      <c r="B74" s="65" t="s">
        <v>186</v>
      </c>
      <c r="C74" s="47">
        <v>-2564074</v>
      </c>
      <c r="D74" s="47">
        <v>-974996</v>
      </c>
      <c r="E74" s="98"/>
      <c r="F74" s="91"/>
      <c r="G74" s="49"/>
      <c r="H74" s="46"/>
    </row>
    <row r="75" spans="1:8" ht="14.25">
      <c r="A75" s="90"/>
      <c r="B75" s="90"/>
      <c r="C75" s="47"/>
      <c r="D75" s="47"/>
      <c r="E75" s="98"/>
      <c r="F75" s="91"/>
      <c r="G75" s="49"/>
      <c r="H75" s="46"/>
    </row>
    <row r="76" spans="1:8" ht="15.75" customHeight="1">
      <c r="A76" s="18"/>
      <c r="B76" s="18" t="s">
        <v>187</v>
      </c>
      <c r="C76" s="50">
        <f>SUM(C69:C75)</f>
        <v>3079479</v>
      </c>
      <c r="D76" s="50">
        <f>SUM(D69:D75)</f>
        <v>-3180565</v>
      </c>
      <c r="E76" s="98"/>
      <c r="F76" s="91"/>
      <c r="G76" s="49"/>
      <c r="H76" s="46"/>
    </row>
    <row r="77" spans="3:8" ht="14.25">
      <c r="C77" s="47"/>
      <c r="D77" s="47"/>
      <c r="E77" s="98"/>
      <c r="F77" s="91"/>
      <c r="G77" s="49"/>
      <c r="H77" s="46"/>
    </row>
    <row r="78" spans="2:8" ht="14.25">
      <c r="B78" s="41" t="s">
        <v>19</v>
      </c>
      <c r="C78" s="47">
        <f>+C55+C65+C76</f>
        <v>-1044373</v>
      </c>
      <c r="D78" s="47">
        <f>+D55+D65+D76</f>
        <v>-1188652</v>
      </c>
      <c r="E78" s="100"/>
      <c r="F78" s="91"/>
      <c r="G78" s="49"/>
      <c r="H78" s="46"/>
    </row>
    <row r="79" spans="3:8" ht="14.25">
      <c r="C79" s="47"/>
      <c r="D79" s="47"/>
      <c r="E79" s="98"/>
      <c r="F79" s="91"/>
      <c r="G79" s="49"/>
      <c r="H79" s="46"/>
    </row>
    <row r="80" spans="2:8" ht="14.25">
      <c r="B80" s="41" t="s">
        <v>188</v>
      </c>
      <c r="C80" s="47">
        <f>26893572-7275179</f>
        <v>19618393</v>
      </c>
      <c r="D80" s="47">
        <v>20708028</v>
      </c>
      <c r="E80" s="101"/>
      <c r="F80" s="91"/>
      <c r="G80" s="49"/>
      <c r="H80" s="46"/>
    </row>
    <row r="81" spans="3:8" ht="14.25">
      <c r="C81" s="49"/>
      <c r="D81" s="49"/>
      <c r="E81" s="98"/>
      <c r="F81" s="91"/>
      <c r="G81" s="49"/>
      <c r="H81" s="46"/>
    </row>
    <row r="82" spans="2:8" ht="15.75" customHeight="1" thickBot="1">
      <c r="B82" s="41" t="s">
        <v>26</v>
      </c>
      <c r="C82" s="51">
        <f>SUM(C78:C81)</f>
        <v>18574020</v>
      </c>
      <c r="D82" s="51">
        <f>SUM(D78:D81)</f>
        <v>19519376</v>
      </c>
      <c r="E82" s="98"/>
      <c r="F82" s="91"/>
      <c r="G82" s="49"/>
      <c r="H82" s="46"/>
    </row>
    <row r="83" spans="3:8" ht="15" thickTop="1">
      <c r="C83" s="47">
        <f>+C82-C96</f>
        <v>0</v>
      </c>
      <c r="D83" s="77">
        <f>+D82-D96</f>
        <v>0</v>
      </c>
      <c r="E83" s="98"/>
      <c r="F83" s="91"/>
      <c r="G83" s="49"/>
      <c r="H83" s="46"/>
    </row>
    <row r="84" spans="2:8" ht="14.25">
      <c r="B84" s="41" t="s">
        <v>20</v>
      </c>
      <c r="C84" s="47"/>
      <c r="D84" s="77"/>
      <c r="E84" s="98"/>
      <c r="F84" s="91"/>
      <c r="G84" s="49"/>
      <c r="H84" s="46"/>
    </row>
    <row r="85" spans="2:8" ht="14.25">
      <c r="B85" s="41" t="s">
        <v>25</v>
      </c>
      <c r="C85" s="47"/>
      <c r="D85" s="77"/>
      <c r="E85" s="98"/>
      <c r="F85" s="91"/>
      <c r="G85" s="49"/>
      <c r="H85" s="46"/>
    </row>
    <row r="86" spans="2:8" ht="14.25">
      <c r="B86" s="41" t="s">
        <v>21</v>
      </c>
      <c r="D86" s="77"/>
      <c r="E86" s="98"/>
      <c r="F86" s="91"/>
      <c r="G86" s="49"/>
      <c r="H86" s="46"/>
    </row>
    <row r="87" spans="3:8" ht="14.25">
      <c r="C87" s="62" t="str">
        <f>+C5</f>
        <v>31/12/2016</v>
      </c>
      <c r="D87" s="104" t="str">
        <f>+D5</f>
        <v>31/12/2015</v>
      </c>
      <c r="E87" s="102"/>
      <c r="F87" s="91"/>
      <c r="G87" s="49"/>
      <c r="H87" s="46"/>
    </row>
    <row r="88" spans="3:8" ht="16.5">
      <c r="C88" s="63" t="s">
        <v>8</v>
      </c>
      <c r="D88" s="105" t="s">
        <v>8</v>
      </c>
      <c r="E88" s="102"/>
      <c r="F88" s="91"/>
      <c r="G88" s="49"/>
      <c r="H88" s="46"/>
    </row>
    <row r="89" spans="1:8" ht="14.25">
      <c r="A89" s="52"/>
      <c r="B89" s="52"/>
      <c r="D89" s="77"/>
      <c r="E89" s="98"/>
      <c r="F89" s="91"/>
      <c r="G89" s="49"/>
      <c r="H89" s="46"/>
    </row>
    <row r="90" spans="2:8" ht="14.25">
      <c r="B90" s="41" t="s">
        <v>23</v>
      </c>
      <c r="C90" s="47">
        <v>-680838</v>
      </c>
      <c r="D90" s="47">
        <v>-13858</v>
      </c>
      <c r="E90" s="98"/>
      <c r="F90" s="91"/>
      <c r="G90" s="49"/>
      <c r="H90" s="46"/>
    </row>
    <row r="91" spans="2:8" ht="14.25">
      <c r="B91" s="41" t="s">
        <v>2</v>
      </c>
      <c r="C91" s="47">
        <v>7275179</v>
      </c>
      <c r="D91" s="47">
        <v>7374196</v>
      </c>
      <c r="E91" s="98"/>
      <c r="F91" s="91"/>
      <c r="G91" s="49"/>
      <c r="H91" s="46"/>
    </row>
    <row r="92" spans="2:8" ht="14.25">
      <c r="B92" s="41" t="s">
        <v>22</v>
      </c>
      <c r="C92" s="47">
        <v>19254858</v>
      </c>
      <c r="D92" s="47">
        <v>19533234</v>
      </c>
      <c r="E92" s="98"/>
      <c r="F92" s="91"/>
      <c r="G92" s="49"/>
      <c r="H92" s="46"/>
    </row>
    <row r="93" spans="3:8" ht="15.75" customHeight="1">
      <c r="C93" s="93">
        <f>SUM(C90:C92)</f>
        <v>25849199</v>
      </c>
      <c r="D93" s="106">
        <f>SUM(D90:D92)</f>
        <v>26893572</v>
      </c>
      <c r="E93" s="98"/>
      <c r="F93" s="91"/>
      <c r="G93" s="49"/>
      <c r="H93" s="46"/>
    </row>
    <row r="94" spans="2:8" ht="14.25">
      <c r="B94" s="41" t="s">
        <v>195</v>
      </c>
      <c r="C94" s="94"/>
      <c r="D94" s="49"/>
      <c r="E94" s="98"/>
      <c r="G94" s="49"/>
      <c r="H94" s="46"/>
    </row>
    <row r="95" spans="2:8" ht="14.25">
      <c r="B95" s="41" t="s">
        <v>196</v>
      </c>
      <c r="C95" s="52">
        <f>-C91</f>
        <v>-7275179</v>
      </c>
      <c r="D95" s="47">
        <f>-D91</f>
        <v>-7374196</v>
      </c>
      <c r="E95" s="98"/>
      <c r="F95" s="91"/>
      <c r="G95" s="49"/>
      <c r="H95" s="46"/>
    </row>
    <row r="96" spans="2:8" ht="15" thickBot="1">
      <c r="B96" s="41" t="s">
        <v>24</v>
      </c>
      <c r="C96" s="64">
        <f>+C93+C95</f>
        <v>18574020</v>
      </c>
      <c r="D96" s="51">
        <f>+D93+D95</f>
        <v>19519376</v>
      </c>
      <c r="E96" s="98"/>
      <c r="F96" s="91"/>
      <c r="G96" s="49"/>
      <c r="H96" s="46"/>
    </row>
    <row r="97" spans="1:8" ht="15" thickTop="1">
      <c r="A97" s="47"/>
      <c r="B97" s="47" t="s">
        <v>189</v>
      </c>
      <c r="D97" s="77"/>
      <c r="E97" s="98"/>
      <c r="F97" s="91"/>
      <c r="G97" s="49"/>
      <c r="H97" s="46"/>
    </row>
    <row r="98" spans="1:8" ht="14.25">
      <c r="A98" s="47"/>
      <c r="B98" s="47" t="s">
        <v>224</v>
      </c>
      <c r="C98" s="47"/>
      <c r="D98" s="77"/>
      <c r="E98" s="98"/>
      <c r="F98" s="91"/>
      <c r="G98" s="49"/>
      <c r="H98" s="46"/>
    </row>
    <row r="99" spans="4:8" ht="14.25">
      <c r="D99" s="77"/>
      <c r="E99" s="91"/>
      <c r="F99" s="91"/>
      <c r="G99" s="49"/>
      <c r="H99" s="46"/>
    </row>
    <row r="100" spans="4:8" ht="14.25">
      <c r="D100" s="77"/>
      <c r="F100" s="91"/>
      <c r="G100" s="49"/>
      <c r="H100" s="46"/>
    </row>
    <row r="101" spans="4:8" ht="14.25">
      <c r="D101" s="77"/>
      <c r="E101" s="91"/>
      <c r="F101" s="91"/>
      <c r="G101" s="49"/>
      <c r="H101" s="46"/>
    </row>
    <row r="102" spans="4:8" ht="14.25">
      <c r="D102" s="77"/>
      <c r="E102" s="91"/>
      <c r="F102" s="91"/>
      <c r="G102" s="49"/>
      <c r="H102" s="46"/>
    </row>
    <row r="103" spans="4:8" ht="14.25">
      <c r="D103" s="77"/>
      <c r="E103" s="91"/>
      <c r="F103" s="91"/>
      <c r="G103" s="49"/>
      <c r="H103" s="46"/>
    </row>
    <row r="104" spans="4:8" ht="14.25">
      <c r="D104" s="77"/>
      <c r="E104" s="91"/>
      <c r="F104" s="91"/>
      <c r="G104" s="49"/>
      <c r="H104" s="46"/>
    </row>
    <row r="105" spans="4:8" ht="14.25">
      <c r="D105" s="77"/>
      <c r="E105" s="91"/>
      <c r="F105" s="91"/>
      <c r="G105" s="47"/>
      <c r="H105" s="46"/>
    </row>
    <row r="106" spans="4:7" ht="14.25">
      <c r="D106" s="77"/>
      <c r="E106" s="91"/>
      <c r="F106" s="91"/>
      <c r="G106" s="47"/>
    </row>
    <row r="107" spans="4:7" ht="14.25">
      <c r="D107" s="77"/>
      <c r="E107" s="91"/>
      <c r="F107" s="91"/>
      <c r="G107" s="47"/>
    </row>
    <row r="108" spans="5:7" ht="14.25">
      <c r="E108" s="91"/>
      <c r="F108" s="91"/>
      <c r="G108" s="47"/>
    </row>
    <row r="109" spans="5:7" ht="14.25">
      <c r="E109" s="91"/>
      <c r="F109" s="91"/>
      <c r="G109" s="47"/>
    </row>
    <row r="110" spans="1:7" ht="14.25">
      <c r="A110" s="92"/>
      <c r="E110" s="91"/>
      <c r="F110" s="91"/>
      <c r="G110" s="47"/>
    </row>
    <row r="111" spans="1:7" ht="14.25">
      <c r="A111" s="92"/>
      <c r="E111" s="91"/>
      <c r="F111" s="91"/>
      <c r="G111" s="47"/>
    </row>
    <row r="112" spans="1:7" ht="14.25">
      <c r="A112" s="92"/>
      <c r="E112" s="91"/>
      <c r="F112" s="91"/>
      <c r="G112" s="47"/>
    </row>
    <row r="113" spans="1:7" ht="14.25">
      <c r="A113" s="92"/>
      <c r="E113" s="91"/>
      <c r="F113" s="91"/>
      <c r="G113" s="47"/>
    </row>
    <row r="114" spans="1:6" ht="14.25">
      <c r="A114" s="92"/>
      <c r="E114" s="91"/>
      <c r="F114" s="91"/>
    </row>
    <row r="115" spans="1:7" ht="14.25">
      <c r="A115" s="75"/>
      <c r="E115" s="91"/>
      <c r="F115" s="91"/>
      <c r="G115" s="47"/>
    </row>
    <row r="116" spans="1:7" ht="14.25">
      <c r="A116" s="75"/>
      <c r="E116" s="91"/>
      <c r="F116" s="91"/>
      <c r="G116" s="47"/>
    </row>
    <row r="117" spans="1:7" ht="14.25">
      <c r="A117" s="75"/>
      <c r="E117" s="47"/>
      <c r="F117" s="91"/>
      <c r="G117" s="47"/>
    </row>
    <row r="118" spans="1:7" ht="14.25">
      <c r="A118" s="75"/>
      <c r="E118" s="47"/>
      <c r="F118" s="91"/>
      <c r="G118" s="47"/>
    </row>
    <row r="119" spans="1:7" ht="14.25">
      <c r="A119" s="75"/>
      <c r="F119" s="91"/>
      <c r="G119" s="47"/>
    </row>
    <row r="120" spans="1:7" ht="14.25">
      <c r="A120" s="75"/>
      <c r="E120" s="47"/>
      <c r="F120" s="91"/>
      <c r="G120" s="47"/>
    </row>
    <row r="121" spans="1:7" ht="14.25">
      <c r="A121" s="75"/>
      <c r="E121" s="47"/>
      <c r="F121" s="91"/>
      <c r="G121" s="47"/>
    </row>
    <row r="122" spans="1:6" ht="14.25">
      <c r="A122" s="75"/>
      <c r="E122" s="47"/>
      <c r="F122" s="91"/>
    </row>
    <row r="123" spans="1:6" ht="14.25">
      <c r="A123" s="75"/>
      <c r="E123" s="47"/>
      <c r="F123" s="91"/>
    </row>
    <row r="124" spans="1:6" ht="14.25">
      <c r="A124" s="75"/>
      <c r="E124" s="47"/>
      <c r="F124" s="91"/>
    </row>
    <row r="125" spans="1:6" ht="14.25">
      <c r="A125" s="75"/>
      <c r="F125" s="91"/>
    </row>
    <row r="126" spans="1:6" ht="14.25">
      <c r="A126" s="75"/>
      <c r="F126" s="91"/>
    </row>
    <row r="127" spans="1:6" ht="14.25">
      <c r="A127" s="75"/>
      <c r="F127" s="91"/>
    </row>
    <row r="128" spans="1:6" ht="14.25">
      <c r="A128" s="75"/>
      <c r="F128" s="91"/>
    </row>
    <row r="129" spans="1:6" ht="14.25">
      <c r="A129" s="75"/>
      <c r="F129" s="91"/>
    </row>
    <row r="130" spans="1:6" ht="14.25">
      <c r="A130" s="75"/>
      <c r="E130" s="46"/>
      <c r="F130" s="91"/>
    </row>
    <row r="131" spans="1:6" ht="14.25">
      <c r="A131" s="75"/>
      <c r="E131" s="46"/>
      <c r="F131" s="91"/>
    </row>
    <row r="132" spans="1:6" ht="14.25">
      <c r="A132" s="75"/>
      <c r="E132" s="46"/>
      <c r="F132" s="91"/>
    </row>
    <row r="133" spans="5:6" ht="14.25">
      <c r="E133" s="46"/>
      <c r="F133" s="91"/>
    </row>
    <row r="134" spans="1:6" ht="14.25">
      <c r="A134" s="75"/>
      <c r="E134" s="46"/>
      <c r="F134" s="91"/>
    </row>
    <row r="135" spans="1:6" ht="14.25">
      <c r="A135" s="75"/>
      <c r="E135" s="46"/>
      <c r="F135" s="91"/>
    </row>
    <row r="136" spans="1:6" ht="14.25">
      <c r="A136" s="75"/>
      <c r="E136" s="46"/>
      <c r="F136" s="91"/>
    </row>
    <row r="137" spans="1:6" ht="14.25">
      <c r="A137" s="75"/>
      <c r="E137" s="46"/>
      <c r="F137" s="91"/>
    </row>
    <row r="138" spans="1:6" ht="14.25">
      <c r="A138" s="75"/>
      <c r="E138" s="46"/>
      <c r="F138" s="91"/>
    </row>
    <row r="139" spans="1:6" ht="14.25">
      <c r="A139" s="75"/>
      <c r="F139" s="91"/>
    </row>
    <row r="140" spans="1:6" ht="14.25">
      <c r="A140" s="75"/>
      <c r="E140" s="46"/>
      <c r="F140" s="91"/>
    </row>
    <row r="141" spans="1:6" ht="14.25">
      <c r="A141" s="75"/>
      <c r="E141" s="46"/>
      <c r="F141" s="91"/>
    </row>
    <row r="142" spans="1:6" ht="14.25">
      <c r="A142" s="75"/>
      <c r="E142" s="46"/>
      <c r="F142" s="91"/>
    </row>
    <row r="143" spans="1:6" ht="14.25">
      <c r="A143" s="75"/>
      <c r="F143" s="91"/>
    </row>
    <row r="144" spans="1:6" ht="14.25">
      <c r="A144" s="75"/>
      <c r="F144" s="91"/>
    </row>
    <row r="145" spans="1:6" ht="14.25">
      <c r="A145" s="75"/>
      <c r="F145" s="91"/>
    </row>
    <row r="146" spans="1:6" ht="14.25">
      <c r="A146" s="75"/>
      <c r="F146" s="91"/>
    </row>
    <row r="147" spans="1:6" ht="14.25">
      <c r="A147" s="75"/>
      <c r="F147" s="91"/>
    </row>
    <row r="148" spans="1:6" ht="14.25">
      <c r="A148" s="75"/>
      <c r="F148" s="91"/>
    </row>
    <row r="149" spans="1:6" ht="14.25">
      <c r="A149" s="75"/>
      <c r="F149" s="91"/>
    </row>
    <row r="150" spans="1:6" ht="14.25">
      <c r="A150" s="75"/>
      <c r="F150" s="91"/>
    </row>
    <row r="151" spans="1:6" ht="14.25">
      <c r="A151" s="75"/>
      <c r="F151" s="91"/>
    </row>
    <row r="152" spans="1:6" ht="14.25">
      <c r="A152" s="75"/>
      <c r="F152" s="91"/>
    </row>
    <row r="153" spans="1:6" ht="14.25">
      <c r="A153" s="75"/>
      <c r="F153" s="91"/>
    </row>
    <row r="154" spans="1:6" ht="14.25">
      <c r="A154" s="75"/>
      <c r="F154" s="91"/>
    </row>
    <row r="155" spans="1:6" ht="14.25">
      <c r="A155" s="75"/>
      <c r="F155" s="91"/>
    </row>
    <row r="156" spans="1:6" ht="14.25">
      <c r="A156" s="75"/>
      <c r="F156" s="91"/>
    </row>
    <row r="157" spans="1:6" ht="14.25">
      <c r="A157" s="75"/>
      <c r="F157" s="91"/>
    </row>
    <row r="158" spans="1:6" ht="14.25">
      <c r="A158" s="75"/>
      <c r="F158" s="91"/>
    </row>
    <row r="159" spans="1:6" ht="14.25">
      <c r="A159" s="75"/>
      <c r="F159" s="91"/>
    </row>
    <row r="160" ht="14.25">
      <c r="F160" s="91"/>
    </row>
    <row r="161" ht="14.25">
      <c r="F161" s="91"/>
    </row>
    <row r="162" ht="14.25">
      <c r="F162" s="91"/>
    </row>
    <row r="163" ht="14.25">
      <c r="F163" s="91"/>
    </row>
    <row r="164" ht="14.25">
      <c r="F164" s="91"/>
    </row>
    <row r="165" ht="14.25">
      <c r="F165" s="91"/>
    </row>
    <row r="166" ht="14.25">
      <c r="F166" s="91"/>
    </row>
    <row r="167" ht="14.25">
      <c r="F167" s="91"/>
    </row>
    <row r="168" ht="14.25">
      <c r="F168" s="91"/>
    </row>
    <row r="169" ht="14.25">
      <c r="F169" s="91"/>
    </row>
    <row r="170" ht="14.25">
      <c r="F170" s="91"/>
    </row>
    <row r="171" ht="14.25">
      <c r="F171" s="91"/>
    </row>
    <row r="172" ht="14.25">
      <c r="F172" s="91"/>
    </row>
    <row r="173" ht="14.25">
      <c r="F173" s="91"/>
    </row>
    <row r="174" ht="14.25">
      <c r="F174" s="91"/>
    </row>
    <row r="175" ht="14.25">
      <c r="F175" s="91"/>
    </row>
  </sheetData>
  <printOptions verticalCentered="1"/>
  <pageMargins left="0.984251968503937" right="0.748031496062992" top="0.75" bottom="0.5" header="0.511811023622047" footer="0.511811023622047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2017-02-20T05:08:33Z</cp:lastPrinted>
  <dcterms:created xsi:type="dcterms:W3CDTF">1997-07-14T11:38:51Z</dcterms:created>
  <dcterms:modified xsi:type="dcterms:W3CDTF">2017-02-20T06:37:13Z</dcterms:modified>
  <cp:category/>
  <cp:version/>
  <cp:contentType/>
  <cp:contentStatus/>
</cp:coreProperties>
</file>